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HO\Desktop\"/>
    </mc:Choice>
  </mc:AlternateContent>
  <bookViews>
    <workbookView xWindow="0" yWindow="0" windowWidth="17970" windowHeight="6150"/>
  </bookViews>
  <sheets>
    <sheet name="１．全体講評" sheetId="1" r:id="rId1"/>
    <sheet name="２．企業法" sheetId="6" r:id="rId2"/>
    <sheet name="３．管理会計論" sheetId="7" r:id="rId3"/>
    <sheet name="４．監査論" sheetId="4" r:id="rId4"/>
    <sheet name="５．財務会計論" sheetId="8" r:id="rId5"/>
  </sheets>
  <definedNames>
    <definedName name="_xlnm.Print_Area" localSheetId="0">'１．全体講評'!$A$1:$G$58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7" i="1" l="1"/>
  <c r="F56" i="1"/>
  <c r="F54" i="1"/>
  <c r="F53" i="1"/>
  <c r="G57" i="1"/>
  <c r="G56" i="1"/>
  <c r="G54" i="1"/>
  <c r="G53" i="1"/>
  <c r="E57" i="1"/>
  <c r="E56" i="1"/>
  <c r="E54" i="1"/>
  <c r="E53" i="1"/>
  <c r="J96" i="8" l="1"/>
  <c r="I96" i="8"/>
  <c r="H96" i="8"/>
  <c r="G96" i="8"/>
  <c r="F96" i="8"/>
  <c r="V57" i="1" s="1"/>
  <c r="J29" i="8"/>
  <c r="I29" i="8"/>
  <c r="H29" i="8"/>
  <c r="G29" i="8"/>
  <c r="F29" i="8"/>
  <c r="V56" i="1" s="1"/>
  <c r="D2" i="8"/>
  <c r="V54" i="1"/>
  <c r="D2" i="4" l="1"/>
  <c r="D2" i="7"/>
  <c r="D2" i="6"/>
  <c r="E51" i="1"/>
  <c r="J22" i="7"/>
  <c r="G22" i="7"/>
  <c r="H22" i="7"/>
  <c r="I22" i="7"/>
  <c r="F22" i="7"/>
  <c r="V53" i="1" s="1"/>
  <c r="J77" i="7"/>
  <c r="I77" i="7"/>
  <c r="H77" i="7"/>
  <c r="G77" i="7"/>
  <c r="F77" i="7"/>
  <c r="J93" i="6"/>
  <c r="I93" i="6"/>
  <c r="H93" i="6"/>
  <c r="G93" i="6"/>
  <c r="F93" i="6"/>
  <c r="F52" i="1" l="1"/>
  <c r="G52" i="1"/>
  <c r="G58" i="1"/>
  <c r="E52" i="1"/>
  <c r="V52" i="1" s="1"/>
  <c r="G93" i="4"/>
  <c r="H93" i="4"/>
  <c r="I93" i="4"/>
  <c r="J93" i="4"/>
  <c r="E55" i="1" s="1"/>
  <c r="V55" i="1" s="1"/>
  <c r="F93" i="4"/>
  <c r="V58" i="1" l="1"/>
  <c r="G55" i="1"/>
  <c r="F55" i="1"/>
  <c r="E58" i="1" l="1"/>
  <c r="F58" i="1"/>
</calcChain>
</file>

<file path=xl/comments1.xml><?xml version="1.0" encoding="utf-8"?>
<comments xmlns="http://schemas.openxmlformats.org/spreadsheetml/2006/main">
  <authors>
    <author>SHO</author>
  </authors>
  <commentList>
    <comment ref="C12" authorId="0" shapeId="0">
      <text>
        <r>
          <rPr>
            <b/>
            <sz val="9"/>
            <color indexed="81"/>
            <rFont val="ＭＳ Ｐゴシック"/>
            <family val="3"/>
            <charset val="128"/>
          </rPr>
          <t>正答難易度
A：簡単
B：普通
C：難しい
D：激ムズ</t>
        </r>
      </text>
    </comment>
    <comment ref="E21" authorId="0" shapeId="0">
      <text>
        <r>
          <rPr>
            <b/>
            <sz val="9"/>
            <color indexed="81"/>
            <rFont val="ＭＳ Ｐゴシック"/>
            <family val="3"/>
            <charset val="128"/>
          </rPr>
          <t>得点すべき問題
の合計点数</t>
        </r>
      </text>
    </comment>
    <comment ref="E22" authorId="0" shapeId="0">
      <text>
        <r>
          <rPr>
            <b/>
            <sz val="9"/>
            <color indexed="81"/>
            <rFont val="ＭＳ Ｐゴシック"/>
            <family val="3"/>
            <charset val="128"/>
          </rPr>
          <t>取るべき問題に
対する実際の得点</t>
        </r>
      </text>
    </comment>
  </commentList>
</comments>
</file>

<file path=xl/comments2.xml><?xml version="1.0" encoding="utf-8"?>
<comments xmlns="http://schemas.openxmlformats.org/spreadsheetml/2006/main">
  <authors>
    <author>SHO</author>
  </authors>
  <commentList>
    <comment ref="C12" authorId="0" shapeId="0">
      <text>
        <r>
          <rPr>
            <b/>
            <sz val="9"/>
            <color indexed="81"/>
            <rFont val="ＭＳ Ｐゴシック"/>
            <family val="3"/>
            <charset val="128"/>
          </rPr>
          <t>正答難易度
A：簡単
B：普通
C：難しい
D：激ムズ</t>
        </r>
      </text>
    </comment>
    <comment ref="E28" authorId="0" shapeId="0">
      <text>
        <r>
          <rPr>
            <b/>
            <sz val="9"/>
            <color indexed="81"/>
            <rFont val="ＭＳ Ｐゴシック"/>
            <family val="3"/>
            <charset val="128"/>
          </rPr>
          <t>得点すべき問題
の合計点数</t>
        </r>
      </text>
    </comment>
    <comment ref="E29" authorId="0" shapeId="0">
      <text>
        <r>
          <rPr>
            <b/>
            <sz val="9"/>
            <color indexed="81"/>
            <rFont val="ＭＳ Ｐゴシック"/>
            <family val="3"/>
            <charset val="128"/>
          </rPr>
          <t>取るべき問題に
対する実際の得点</t>
        </r>
      </text>
    </comment>
  </commentList>
</comments>
</file>

<file path=xl/sharedStrings.xml><?xml version="1.0" encoding="utf-8"?>
<sst xmlns="http://schemas.openxmlformats.org/spreadsheetml/2006/main" count="848" uniqueCount="224">
  <si>
    <t>最上級生</t>
    <rPh sb="0" eb="1">
      <t>サイ</t>
    </rPh>
    <rPh sb="1" eb="3">
      <t>ジョウキュウ</t>
    </rPh>
    <rPh sb="3" eb="4">
      <t>セイ</t>
    </rPh>
    <phoneticPr fontId="1"/>
  </si>
  <si>
    <t>上級生</t>
    <rPh sb="0" eb="3">
      <t>ジョウキュウセイ</t>
    </rPh>
    <phoneticPr fontId="1"/>
  </si>
  <si>
    <t>速修中級生</t>
    <rPh sb="0" eb="1">
      <t>ソク</t>
    </rPh>
    <rPh sb="1" eb="2">
      <t>シュウ</t>
    </rPh>
    <rPh sb="2" eb="4">
      <t>チュウキュウ</t>
    </rPh>
    <rPh sb="4" eb="5">
      <t>セイ</t>
    </rPh>
    <phoneticPr fontId="1"/>
  </si>
  <si>
    <t>入門生</t>
    <rPh sb="0" eb="2">
      <t>ニュウモン</t>
    </rPh>
    <rPh sb="2" eb="3">
      <t>セイ</t>
    </rPh>
    <phoneticPr fontId="1"/>
  </si>
  <si>
    <t>速修入門生</t>
    <rPh sb="0" eb="1">
      <t>ソク</t>
    </rPh>
    <rPh sb="1" eb="2">
      <t>シュウ</t>
    </rPh>
    <rPh sb="2" eb="4">
      <t>ニュウモン</t>
    </rPh>
    <rPh sb="4" eb="5">
      <t>セイ</t>
    </rPh>
    <phoneticPr fontId="1"/>
  </si>
  <si>
    <t>1年半～</t>
    <rPh sb="1" eb="2">
      <t>ネン</t>
    </rPh>
    <rPh sb="2" eb="3">
      <t>ハン</t>
    </rPh>
    <phoneticPr fontId="1"/>
  </si>
  <si>
    <t>1年前後</t>
    <rPh sb="1" eb="2">
      <t>ネン</t>
    </rPh>
    <rPh sb="2" eb="4">
      <t>ゼンゴ</t>
    </rPh>
    <phoneticPr fontId="1"/>
  </si>
  <si>
    <t>10ヶ月～2年</t>
    <rPh sb="3" eb="4">
      <t>ゲツ</t>
    </rPh>
    <rPh sb="6" eb="7">
      <t>ネン</t>
    </rPh>
    <phoneticPr fontId="1"/>
  </si>
  <si>
    <t>6～9ヶ月</t>
    <rPh sb="4" eb="5">
      <t>ゲツ</t>
    </rPh>
    <phoneticPr fontId="1"/>
  </si>
  <si>
    <t>3～5ヶ月</t>
    <rPh sb="4" eb="5">
      <t>ゲツ</t>
    </rPh>
    <phoneticPr fontId="1"/>
  </si>
  <si>
    <t>学習期間の目安</t>
    <rPh sb="0" eb="2">
      <t>ガクシュウ</t>
    </rPh>
    <rPh sb="2" eb="4">
      <t>キカン</t>
    </rPh>
    <rPh sb="5" eb="7">
      <t>メヤス</t>
    </rPh>
    <phoneticPr fontId="1"/>
  </si>
  <si>
    <t>受講講座の目安</t>
    <rPh sb="0" eb="2">
      <t>ジュコウ</t>
    </rPh>
    <rPh sb="2" eb="4">
      <t>コウザ</t>
    </rPh>
    <rPh sb="5" eb="7">
      <t>メヤス</t>
    </rPh>
    <phoneticPr fontId="1"/>
  </si>
  <si>
    <t>上級既習＆上級</t>
    <rPh sb="0" eb="2">
      <t>ジョウキュウ</t>
    </rPh>
    <rPh sb="2" eb="4">
      <t>キシュウ</t>
    </rPh>
    <rPh sb="5" eb="7">
      <t>ジョウキュウ</t>
    </rPh>
    <phoneticPr fontId="1"/>
  </si>
  <si>
    <t>入門＆上級</t>
    <rPh sb="0" eb="2">
      <t>ニュウモン</t>
    </rPh>
    <rPh sb="3" eb="5">
      <t>ジョウキュウ</t>
    </rPh>
    <phoneticPr fontId="1"/>
  </si>
  <si>
    <t>入門既習＆速習</t>
    <rPh sb="0" eb="2">
      <t>ニュウモン</t>
    </rPh>
    <rPh sb="2" eb="4">
      <t>キシュウ</t>
    </rPh>
    <rPh sb="5" eb="7">
      <t>ソクシュウ</t>
    </rPh>
    <phoneticPr fontId="1"/>
  </si>
  <si>
    <t>入門のみ</t>
    <rPh sb="0" eb="2">
      <t>ニュウモン</t>
    </rPh>
    <phoneticPr fontId="1"/>
  </si>
  <si>
    <t>入門＆速習</t>
    <rPh sb="0" eb="2">
      <t>ニュウモン</t>
    </rPh>
    <rPh sb="3" eb="5">
      <t>ソクシュウ</t>
    </rPh>
    <phoneticPr fontId="1"/>
  </si>
  <si>
    <t>シートはこのページを入れて全部で5ページあります。</t>
    <rPh sb="10" eb="11">
      <t>イ</t>
    </rPh>
    <rPh sb="13" eb="15">
      <t>ゼンブ</t>
    </rPh>
    <phoneticPr fontId="1"/>
  </si>
  <si>
    <t>監査論</t>
    <rPh sb="0" eb="2">
      <t>カンサ</t>
    </rPh>
    <rPh sb="2" eb="3">
      <t>ロン</t>
    </rPh>
    <phoneticPr fontId="1"/>
  </si>
  <si>
    <t>問題</t>
    <rPh sb="0" eb="2">
      <t>モンダイ</t>
    </rPh>
    <phoneticPr fontId="1"/>
  </si>
  <si>
    <t>ア</t>
    <phoneticPr fontId="1"/>
  </si>
  <si>
    <t>正誤判定肢</t>
    <rPh sb="0" eb="2">
      <t>セイゴ</t>
    </rPh>
    <rPh sb="2" eb="4">
      <t>ハンテイ</t>
    </rPh>
    <rPh sb="4" eb="5">
      <t>アシ</t>
    </rPh>
    <phoneticPr fontId="1"/>
  </si>
  <si>
    <t>イ</t>
    <phoneticPr fontId="1"/>
  </si>
  <si>
    <t>ウ</t>
    <phoneticPr fontId="1"/>
  </si>
  <si>
    <t>エ</t>
    <phoneticPr fontId="1"/>
  </si>
  <si>
    <t>解答</t>
    <rPh sb="0" eb="2">
      <t>カイトウ</t>
    </rPh>
    <phoneticPr fontId="1"/>
  </si>
  <si>
    <t>○</t>
    <phoneticPr fontId="1"/>
  </si>
  <si>
    <t>×</t>
    <phoneticPr fontId="1"/>
  </si>
  <si>
    <t>×</t>
    <phoneticPr fontId="1"/>
  </si>
  <si>
    <t>○</t>
    <phoneticPr fontId="1"/>
  </si>
  <si>
    <t>最上級生</t>
    <rPh sb="0" eb="1">
      <t>サイ</t>
    </rPh>
    <rPh sb="1" eb="4">
      <t>ジョウキュウセイ</t>
    </rPh>
    <phoneticPr fontId="1"/>
  </si>
  <si>
    <t>速習中級生</t>
    <rPh sb="0" eb="2">
      <t>ソクシュウ</t>
    </rPh>
    <rPh sb="2" eb="4">
      <t>チュウキュウ</t>
    </rPh>
    <rPh sb="4" eb="5">
      <t>セイ</t>
    </rPh>
    <phoneticPr fontId="1"/>
  </si>
  <si>
    <t>速習入門生</t>
    <rPh sb="0" eb="2">
      <t>ソクシュウ</t>
    </rPh>
    <rPh sb="2" eb="4">
      <t>ニュウモン</t>
    </rPh>
    <rPh sb="4" eb="5">
      <t>セイ</t>
    </rPh>
    <phoneticPr fontId="1"/>
  </si>
  <si>
    <t>a</t>
    <phoneticPr fontId="1"/>
  </si>
  <si>
    <t>b</t>
    <phoneticPr fontId="1"/>
  </si>
  <si>
    <t>A</t>
    <phoneticPr fontId="1"/>
  </si>
  <si>
    <t>B</t>
    <phoneticPr fontId="1"/>
  </si>
  <si>
    <t>C</t>
    <phoneticPr fontId="1"/>
  </si>
  <si>
    <t>D</t>
    <phoneticPr fontId="1"/>
  </si>
  <si>
    <t>E</t>
    <phoneticPr fontId="1"/>
  </si>
  <si>
    <t>企業法</t>
    <rPh sb="0" eb="2">
      <t>キギョウ</t>
    </rPh>
    <rPh sb="2" eb="3">
      <t>ホウ</t>
    </rPh>
    <phoneticPr fontId="1"/>
  </si>
  <si>
    <t>管理会計論</t>
    <rPh sb="0" eb="2">
      <t>カンリ</t>
    </rPh>
    <rPh sb="2" eb="4">
      <t>カイケイ</t>
    </rPh>
    <rPh sb="4" eb="5">
      <t>ロン</t>
    </rPh>
    <phoneticPr fontId="1"/>
  </si>
  <si>
    <t>財務会計論</t>
    <rPh sb="0" eb="2">
      <t>ザイム</t>
    </rPh>
    <rPh sb="2" eb="4">
      <t>カイケイ</t>
    </rPh>
    <rPh sb="4" eb="5">
      <t>ロン</t>
    </rPh>
    <phoneticPr fontId="1"/>
  </si>
  <si>
    <t>計算</t>
    <rPh sb="0" eb="2">
      <t>ケイサン</t>
    </rPh>
    <phoneticPr fontId="1"/>
  </si>
  <si>
    <t>理論</t>
    <rPh sb="0" eb="2">
      <t>リロン</t>
    </rPh>
    <phoneticPr fontId="1"/>
  </si>
  <si>
    <t>総数</t>
    <rPh sb="0" eb="2">
      <t>ソウスウ</t>
    </rPh>
    <phoneticPr fontId="1"/>
  </si>
  <si>
    <t>集計</t>
    <rPh sb="0" eb="2">
      <t>シュウケイ</t>
    </rPh>
    <phoneticPr fontId="1"/>
  </si>
  <si>
    <t>コメント</t>
    <phoneticPr fontId="1"/>
  </si>
  <si>
    <t>今回が合格目標</t>
    <rPh sb="0" eb="2">
      <t>コンカイ</t>
    </rPh>
    <rPh sb="3" eb="5">
      <t>ゴウカク</t>
    </rPh>
    <rPh sb="5" eb="7">
      <t>モクヒョウ</t>
    </rPh>
    <phoneticPr fontId="1"/>
  </si>
  <si>
    <t>次回が合格目標</t>
    <rPh sb="0" eb="2">
      <t>ジカイ</t>
    </rPh>
    <rPh sb="3" eb="5">
      <t>ゴウカク</t>
    </rPh>
    <rPh sb="5" eb="7">
      <t>モクヒョウ</t>
    </rPh>
    <phoneticPr fontId="1"/>
  </si>
  <si>
    <t>受験生区分</t>
    <rPh sb="0" eb="3">
      <t>ジュケンセイ</t>
    </rPh>
    <rPh sb="3" eb="5">
      <t>クブン</t>
    </rPh>
    <phoneticPr fontId="1"/>
  </si>
  <si>
    <t>☆最上級生（１）、上級生（２）の方へ</t>
    <rPh sb="1" eb="2">
      <t>サイ</t>
    </rPh>
    <rPh sb="2" eb="5">
      <t>ジョウキュウセイ</t>
    </rPh>
    <rPh sb="9" eb="12">
      <t>ジョウキュウセイ</t>
    </rPh>
    <rPh sb="11" eb="12">
      <t>セイ</t>
    </rPh>
    <rPh sb="16" eb="17">
      <t>カタ</t>
    </rPh>
    <phoneticPr fontId="1"/>
  </si>
  <si>
    <t>短答合格目標</t>
    <rPh sb="0" eb="2">
      <t>タントウ</t>
    </rPh>
    <rPh sb="2" eb="4">
      <t>ゴウカク</t>
    </rPh>
    <rPh sb="4" eb="6">
      <t>モクヒョウ</t>
    </rPh>
    <phoneticPr fontId="1"/>
  </si>
  <si>
    <t>☆速修中級生（３）、入門生（４）、速修入門生（５）の方へ</t>
    <rPh sb="1" eb="2">
      <t>ソク</t>
    </rPh>
    <rPh sb="2" eb="3">
      <t>シュウ</t>
    </rPh>
    <rPh sb="3" eb="5">
      <t>チュウキュウ</t>
    </rPh>
    <rPh sb="5" eb="6">
      <t>セイ</t>
    </rPh>
    <rPh sb="10" eb="12">
      <t>ニュウモン</t>
    </rPh>
    <rPh sb="12" eb="13">
      <t>セイ</t>
    </rPh>
    <rPh sb="17" eb="18">
      <t>ソク</t>
    </rPh>
    <rPh sb="18" eb="19">
      <t>シュウ</t>
    </rPh>
    <rPh sb="19" eb="21">
      <t>ニュウモン</t>
    </rPh>
    <rPh sb="21" eb="22">
      <t>セイ</t>
    </rPh>
    <rPh sb="26" eb="27">
      <t>カタ</t>
    </rPh>
    <phoneticPr fontId="1"/>
  </si>
  <si>
    <t>の箇所のみ記入してください。（その他の記入は不要です。以下、同様）</t>
    <rPh sb="1" eb="3">
      <t>カショ</t>
    </rPh>
    <rPh sb="5" eb="7">
      <t>キニュウ</t>
    </rPh>
    <rPh sb="17" eb="18">
      <t>タ</t>
    </rPh>
    <rPh sb="19" eb="21">
      <t>キニュウ</t>
    </rPh>
    <rPh sb="22" eb="24">
      <t>フヨウ</t>
    </rPh>
    <rPh sb="27" eb="29">
      <t>イカ</t>
    </rPh>
    <rPh sb="30" eb="32">
      <t>ドウヨウ</t>
    </rPh>
    <phoneticPr fontId="1"/>
  </si>
  <si>
    <t>（必須！）</t>
    <rPh sb="1" eb="3">
      <t>ヒッス</t>
    </rPh>
    <phoneticPr fontId="1"/>
  </si>
  <si>
    <t>2ページから5ページを全て記入したうえで、下記の結果を確認してください。</t>
    <rPh sb="11" eb="12">
      <t>スベ</t>
    </rPh>
    <rPh sb="13" eb="15">
      <t>キニュウ</t>
    </rPh>
    <rPh sb="21" eb="23">
      <t>カキ</t>
    </rPh>
    <rPh sb="24" eb="26">
      <t>ケッカ</t>
    </rPh>
    <rPh sb="27" eb="29">
      <t>カクニン</t>
    </rPh>
    <phoneticPr fontId="1"/>
  </si>
  <si>
    <t>☆シートの使い方</t>
    <rPh sb="5" eb="6">
      <t>ツカ</t>
    </rPh>
    <rPh sb="7" eb="8">
      <t>カタ</t>
    </rPh>
    <phoneticPr fontId="1"/>
  </si>
  <si>
    <t>☆最終結果</t>
    <rPh sb="1" eb="3">
      <t>サイシュウ</t>
    </rPh>
    <rPh sb="3" eb="5">
      <t>ケッカ</t>
    </rPh>
    <phoneticPr fontId="1"/>
  </si>
  <si>
    <t>34以下</t>
    <rPh sb="2" eb="4">
      <t>イカ</t>
    </rPh>
    <phoneticPr fontId="1"/>
  </si>
  <si>
    <t>50以上</t>
    <rPh sb="2" eb="4">
      <t>イジョウ</t>
    </rPh>
    <phoneticPr fontId="1"/>
  </si>
  <si>
    <t>45～49</t>
    <phoneticPr fontId="1"/>
  </si>
  <si>
    <t>40～44</t>
    <phoneticPr fontId="1"/>
  </si>
  <si>
    <t>35～39</t>
    <phoneticPr fontId="1"/>
  </si>
  <si>
    <t>11以上</t>
    <rPh sb="2" eb="4">
      <t>イジョウ</t>
    </rPh>
    <phoneticPr fontId="1"/>
  </si>
  <si>
    <t>7、8</t>
    <phoneticPr fontId="1"/>
  </si>
  <si>
    <t>6以下</t>
    <rPh sb="1" eb="3">
      <t>イカ</t>
    </rPh>
    <phoneticPr fontId="1"/>
  </si>
  <si>
    <t>7以上</t>
    <rPh sb="1" eb="3">
      <t>イジョウ</t>
    </rPh>
    <phoneticPr fontId="1"/>
  </si>
  <si>
    <t>3以下</t>
    <rPh sb="1" eb="3">
      <t>イカ</t>
    </rPh>
    <phoneticPr fontId="1"/>
  </si>
  <si>
    <t>16以上</t>
    <rPh sb="2" eb="4">
      <t>イジョウ</t>
    </rPh>
    <phoneticPr fontId="1"/>
  </si>
  <si>
    <t>14、15</t>
    <phoneticPr fontId="1"/>
  </si>
  <si>
    <t>12、13</t>
    <phoneticPr fontId="1"/>
  </si>
  <si>
    <t>10、11</t>
    <phoneticPr fontId="1"/>
  </si>
  <si>
    <t>9以下</t>
    <rPh sb="1" eb="3">
      <t>イカ</t>
    </rPh>
    <phoneticPr fontId="1"/>
  </si>
  <si>
    <t>48以上</t>
    <rPh sb="2" eb="4">
      <t>イジョウ</t>
    </rPh>
    <phoneticPr fontId="1"/>
  </si>
  <si>
    <t>44～47</t>
    <phoneticPr fontId="1"/>
  </si>
  <si>
    <t>38～43</t>
    <phoneticPr fontId="1"/>
  </si>
  <si>
    <t>33～37</t>
    <phoneticPr fontId="1"/>
  </si>
  <si>
    <t>32以下</t>
    <rPh sb="2" eb="4">
      <t>イカ</t>
    </rPh>
    <phoneticPr fontId="1"/>
  </si>
  <si>
    <t>のみ記入！</t>
    <rPh sb="2" eb="4">
      <t>キニュウ</t>
    </rPh>
    <phoneticPr fontId="1"/>
  </si>
  <si>
    <t>の箇所について、下記 a 及び b から適切な方を選択して記入してください。</t>
    <rPh sb="1" eb="3">
      <t>カショ</t>
    </rPh>
    <rPh sb="8" eb="10">
      <t>カキ</t>
    </rPh>
    <rPh sb="13" eb="14">
      <t>オヨ</t>
    </rPh>
    <rPh sb="20" eb="22">
      <t>テキセツ</t>
    </rPh>
    <rPh sb="23" eb="24">
      <t>ホウ</t>
    </rPh>
    <rPh sb="25" eb="27">
      <t>センタク</t>
    </rPh>
    <rPh sb="29" eb="31">
      <t>キニュウ</t>
    </rPh>
    <phoneticPr fontId="1"/>
  </si>
  <si>
    <t>×</t>
    <phoneticPr fontId="1"/>
  </si>
  <si>
    <t>6,7</t>
    <phoneticPr fontId="1"/>
  </si>
  <si>
    <t>5以下</t>
    <rPh sb="1" eb="3">
      <t>イカ</t>
    </rPh>
    <phoneticPr fontId="1"/>
  </si>
  <si>
    <t>10以上</t>
    <rPh sb="2" eb="4">
      <t>イジョウ</t>
    </rPh>
    <phoneticPr fontId="1"/>
  </si>
  <si>
    <t>16以上</t>
    <rPh sb="2" eb="4">
      <t>イジョウ</t>
    </rPh>
    <phoneticPr fontId="1"/>
  </si>
  <si>
    <t>13～15</t>
    <phoneticPr fontId="1"/>
  </si>
  <si>
    <t>11,12</t>
    <phoneticPr fontId="1"/>
  </si>
  <si>
    <t>9以下</t>
    <rPh sb="1" eb="3">
      <t>イカ</t>
    </rPh>
    <phoneticPr fontId="1"/>
  </si>
  <si>
    <t>18以上</t>
    <rPh sb="2" eb="4">
      <t>イジョウ</t>
    </rPh>
    <phoneticPr fontId="1"/>
  </si>
  <si>
    <t>14～17</t>
    <phoneticPr fontId="1"/>
  </si>
  <si>
    <t>12,13</t>
    <phoneticPr fontId="1"/>
  </si>
  <si>
    <t>10以下</t>
    <rPh sb="2" eb="4">
      <t>イカ</t>
    </rPh>
    <phoneticPr fontId="1"/>
  </si>
  <si>
    <t>判定結果</t>
    <rPh sb="0" eb="2">
      <t>ハンテイ</t>
    </rPh>
    <rPh sb="2" eb="4">
      <t>ケッカ</t>
    </rPh>
    <phoneticPr fontId="1"/>
  </si>
  <si>
    <t>32～34</t>
    <phoneticPr fontId="1"/>
  </si>
  <si>
    <t>30,31</t>
    <phoneticPr fontId="1"/>
  </si>
  <si>
    <t>29以下</t>
    <rPh sb="2" eb="4">
      <t>イカ</t>
    </rPh>
    <phoneticPr fontId="1"/>
  </si>
  <si>
    <t>42以上</t>
    <rPh sb="2" eb="4">
      <t>イジョウ</t>
    </rPh>
    <phoneticPr fontId="1"/>
  </si>
  <si>
    <t>35～41</t>
    <phoneticPr fontId="1"/>
  </si>
  <si>
    <r>
      <t>正しい肢なのか誤りの肢なのかが、</t>
    </r>
    <r>
      <rPr>
        <b/>
        <u/>
        <sz val="11"/>
        <color theme="1"/>
        <rFont val="ＭＳ Ｐゴシック"/>
        <family val="3"/>
        <charset val="128"/>
        <scheme val="minor"/>
      </rPr>
      <t>自信を持って判別</t>
    </r>
    <r>
      <rPr>
        <sz val="11"/>
        <color theme="1"/>
        <rFont val="ＭＳ Ｐゴシック"/>
        <family val="2"/>
        <charset val="128"/>
        <scheme val="minor"/>
      </rPr>
      <t>できる！</t>
    </r>
    <phoneticPr fontId="1"/>
  </si>
  <si>
    <r>
      <rPr>
        <b/>
        <sz val="11"/>
        <color theme="1"/>
        <rFont val="ＭＳ Ｐゴシック"/>
        <family val="3"/>
        <charset val="128"/>
        <scheme val="minor"/>
      </rPr>
      <t>上記a以外</t>
    </r>
    <r>
      <rPr>
        <sz val="11"/>
        <color theme="1"/>
        <rFont val="ＭＳ Ｐゴシック"/>
        <family val="2"/>
        <charset val="128"/>
        <scheme val="minor"/>
      </rPr>
      <t>（よく分からない又はヤマ勘でやったらたまたま正答していた等はすべてこちら）</t>
    </r>
    <rPh sb="0" eb="2">
      <t>ジョウキ</t>
    </rPh>
    <rPh sb="3" eb="5">
      <t>イガイ</t>
    </rPh>
    <rPh sb="8" eb="9">
      <t>ワ</t>
    </rPh>
    <rPh sb="13" eb="14">
      <t>マタ</t>
    </rPh>
    <rPh sb="17" eb="18">
      <t>カン</t>
    </rPh>
    <rPh sb="27" eb="29">
      <t>セイトウ</t>
    </rPh>
    <rPh sb="33" eb="34">
      <t>トウ</t>
    </rPh>
    <phoneticPr fontId="1"/>
  </si>
  <si>
    <t>(1) 計算</t>
    <rPh sb="4" eb="6">
      <t>ケイサン</t>
    </rPh>
    <phoneticPr fontId="1"/>
  </si>
  <si>
    <t>(2) 理論</t>
    <rPh sb="4" eb="6">
      <t>リロン</t>
    </rPh>
    <phoneticPr fontId="1"/>
  </si>
  <si>
    <r>
      <t>正しい肢なのか誤りの肢なのかが、</t>
    </r>
    <r>
      <rPr>
        <b/>
        <u/>
        <sz val="11"/>
        <color theme="1"/>
        <rFont val="ＭＳ Ｐゴシック"/>
        <family val="3"/>
        <charset val="128"/>
        <scheme val="minor"/>
      </rPr>
      <t>自信を持って判別</t>
    </r>
    <r>
      <rPr>
        <sz val="11"/>
        <color theme="1"/>
        <rFont val="ＭＳ Ｐゴシック"/>
        <family val="2"/>
        <charset val="128"/>
        <scheme val="minor"/>
      </rPr>
      <t>できる！</t>
    </r>
    <phoneticPr fontId="1"/>
  </si>
  <si>
    <t>正答難易度</t>
    <rPh sb="0" eb="2">
      <t>セイトウ</t>
    </rPh>
    <rPh sb="2" eb="5">
      <t>ナンイド</t>
    </rPh>
    <phoneticPr fontId="1"/>
  </si>
  <si>
    <t>配点</t>
    <rPh sb="0" eb="2">
      <t>ハイテン</t>
    </rPh>
    <phoneticPr fontId="1"/>
  </si>
  <si>
    <t>理論判定結果
（単位：肢の数）</t>
    <rPh sb="0" eb="2">
      <t>リロン</t>
    </rPh>
    <rPh sb="2" eb="4">
      <t>ハンテイ</t>
    </rPh>
    <rPh sb="4" eb="6">
      <t>ケッカ</t>
    </rPh>
    <rPh sb="8" eb="10">
      <t>タンイ</t>
    </rPh>
    <rPh sb="11" eb="12">
      <t>アシ</t>
    </rPh>
    <rPh sb="13" eb="14">
      <t>カズ</t>
    </rPh>
    <phoneticPr fontId="1"/>
  </si>
  <si>
    <t>計算判定結果
（単位：点数）</t>
    <rPh sb="0" eb="2">
      <t>ケイサン</t>
    </rPh>
    <rPh sb="2" eb="4">
      <t>ハンテイ</t>
    </rPh>
    <rPh sb="4" eb="6">
      <t>ケッカ</t>
    </rPh>
    <rPh sb="8" eb="10">
      <t>タンイ</t>
    </rPh>
    <rPh sb="11" eb="13">
      <t>テンスウ</t>
    </rPh>
    <phoneticPr fontId="1"/>
  </si>
  <si>
    <r>
      <t>の箇所について、</t>
    </r>
    <r>
      <rPr>
        <b/>
        <u/>
        <sz val="11"/>
        <color theme="1"/>
        <rFont val="ＭＳ Ｐゴシック"/>
        <family val="3"/>
        <charset val="128"/>
        <scheme val="minor"/>
      </rPr>
      <t>下記の数値を選択して記入</t>
    </r>
    <r>
      <rPr>
        <sz val="11"/>
        <color theme="1"/>
        <rFont val="ＭＳ Ｐゴシック"/>
        <family val="2"/>
        <charset val="128"/>
        <scheme val="minor"/>
      </rPr>
      <t>してください。</t>
    </r>
    <rPh sb="1" eb="3">
      <t>カショ</t>
    </rPh>
    <rPh sb="8" eb="10">
      <t>カキ</t>
    </rPh>
    <rPh sb="11" eb="13">
      <t>スウチ</t>
    </rPh>
    <rPh sb="14" eb="16">
      <t>センタク</t>
    </rPh>
    <rPh sb="18" eb="20">
      <t>キニュウ</t>
    </rPh>
    <phoneticPr fontId="1"/>
  </si>
  <si>
    <r>
      <t>の箇所について、</t>
    </r>
    <r>
      <rPr>
        <b/>
        <u/>
        <sz val="11"/>
        <color theme="1"/>
        <rFont val="ＭＳ Ｐゴシック"/>
        <family val="3"/>
        <charset val="128"/>
        <scheme val="minor"/>
      </rPr>
      <t>下記 a 及び b から適切な方を選択</t>
    </r>
    <r>
      <rPr>
        <sz val="11"/>
        <color theme="1"/>
        <rFont val="ＭＳ Ｐゴシック"/>
        <family val="2"/>
        <charset val="128"/>
        <scheme val="minor"/>
      </rPr>
      <t>して記入してください。</t>
    </r>
    <rPh sb="1" eb="3">
      <t>カショ</t>
    </rPh>
    <rPh sb="8" eb="10">
      <t>カキ</t>
    </rPh>
    <rPh sb="13" eb="14">
      <t>オヨ</t>
    </rPh>
    <rPh sb="20" eb="22">
      <t>テキセツ</t>
    </rPh>
    <rPh sb="23" eb="24">
      <t>ホウ</t>
    </rPh>
    <rPh sb="25" eb="27">
      <t>センタク</t>
    </rPh>
    <rPh sb="29" eb="31">
      <t>キニュウ</t>
    </rPh>
    <phoneticPr fontId="1"/>
  </si>
  <si>
    <r>
      <rPr>
        <b/>
        <u/>
        <sz val="11"/>
        <color theme="1"/>
        <rFont val="ＭＳ Ｐゴシック"/>
        <family val="3"/>
        <charset val="128"/>
        <scheme val="minor"/>
      </rPr>
      <t>必ず</t>
    </r>
    <r>
      <rPr>
        <b/>
        <u/>
        <sz val="11"/>
        <color rgb="FFFF0000"/>
        <rFont val="ＭＳ Ｐゴシック"/>
        <family val="3"/>
        <charset val="128"/>
        <scheme val="minor"/>
      </rPr>
      <t>問題の配点と同じ番号を選択</t>
    </r>
    <r>
      <rPr>
        <sz val="11"/>
        <color theme="1"/>
        <rFont val="ＭＳ Ｐゴシック"/>
        <family val="3"/>
        <charset val="128"/>
        <scheme val="minor"/>
      </rPr>
      <t>してください。（例：問題8（配点7点が正答）⇒7を選択）</t>
    </r>
    <phoneticPr fontId="1"/>
  </si>
  <si>
    <r>
      <rPr>
        <b/>
        <u/>
        <sz val="11"/>
        <color theme="1"/>
        <rFont val="ＭＳ Ｐゴシック"/>
        <family val="3"/>
        <charset val="128"/>
        <scheme val="minor"/>
      </rPr>
      <t>計算は自力で完答できた場合のみ</t>
    </r>
    <r>
      <rPr>
        <sz val="11"/>
        <color theme="1"/>
        <rFont val="ＭＳ Ｐゴシック"/>
        <family val="2"/>
        <charset val="128"/>
        <scheme val="minor"/>
      </rPr>
      <t>こちらを選択。（肢別の判定はありません。）</t>
    </r>
    <r>
      <rPr>
        <b/>
        <u/>
        <sz val="11"/>
        <color theme="1"/>
        <rFont val="ＭＳ Ｐゴシック"/>
        <family val="3"/>
        <charset val="128"/>
        <scheme val="minor"/>
      </rPr>
      <t/>
    </r>
    <rPh sb="0" eb="2">
      <t>ケイサン</t>
    </rPh>
    <rPh sb="3" eb="5">
      <t>ジリキ</t>
    </rPh>
    <rPh sb="6" eb="8">
      <t>カントウ</t>
    </rPh>
    <rPh sb="11" eb="13">
      <t>バアイ</t>
    </rPh>
    <rPh sb="19" eb="21">
      <t>センタク</t>
    </rPh>
    <rPh sb="23" eb="24">
      <t>アシ</t>
    </rPh>
    <rPh sb="24" eb="25">
      <t>ベツ</t>
    </rPh>
    <rPh sb="26" eb="28">
      <t>ハンテイ</t>
    </rPh>
    <phoneticPr fontId="1"/>
  </si>
  <si>
    <r>
      <rPr>
        <b/>
        <sz val="11"/>
        <color theme="1"/>
        <rFont val="ＭＳ Ｐゴシック"/>
        <family val="3"/>
        <charset val="128"/>
        <scheme val="minor"/>
      </rPr>
      <t>上記以外</t>
    </r>
    <r>
      <rPr>
        <sz val="11"/>
        <color theme="1"/>
        <rFont val="ＭＳ Ｐゴシック"/>
        <family val="2"/>
        <charset val="128"/>
        <scheme val="minor"/>
      </rPr>
      <t>（近似値で選択又はヤマ勘による正答等はすべてこちら）</t>
    </r>
    <rPh sb="0" eb="2">
      <t>ジョウキ</t>
    </rPh>
    <rPh sb="2" eb="4">
      <t>イガイ</t>
    </rPh>
    <rPh sb="5" eb="8">
      <t>キンジチ</t>
    </rPh>
    <rPh sb="9" eb="11">
      <t>センタク</t>
    </rPh>
    <rPh sb="11" eb="12">
      <t>マタ</t>
    </rPh>
    <rPh sb="15" eb="16">
      <t>カン</t>
    </rPh>
    <rPh sb="19" eb="21">
      <t>セイトウ</t>
    </rPh>
    <rPh sb="21" eb="22">
      <t>トウ</t>
    </rPh>
    <phoneticPr fontId="1"/>
  </si>
  <si>
    <t>合計</t>
    <rPh sb="0" eb="2">
      <t>ゴウケイ</t>
    </rPh>
    <phoneticPr fontId="1"/>
  </si>
  <si>
    <t>得点</t>
    <rPh sb="0" eb="2">
      <t>トクテン</t>
    </rPh>
    <phoneticPr fontId="1"/>
  </si>
  <si>
    <r>
      <t>短答は合格することが重要な目的ですので、当該ツールによる肢ごとの個別的な検討は不要にも思えます。（結果的に当てずっぽうでも、正答していればOKなので。）
しかし、論文では短答で培った基礎的な理解力の有無が合否を左右します。それゆえ、結果的に得点は出来たけど、それが基礎的な理解力に基づくものか、単なるヤマ勘によるラッキーだったのかの検証は済ませておく必要があると私は思います。
このツールでは「</t>
    </r>
    <r>
      <rPr>
        <b/>
        <sz val="11"/>
        <color rgb="FFFF0000"/>
        <rFont val="ＭＳ Ｐゴシック"/>
        <family val="3"/>
        <charset val="128"/>
        <scheme val="minor"/>
      </rPr>
      <t>論文合格力判定</t>
    </r>
    <r>
      <rPr>
        <sz val="11"/>
        <color theme="1"/>
        <rFont val="ＭＳ Ｐゴシック"/>
        <family val="2"/>
        <charset val="128"/>
        <scheme val="minor"/>
      </rPr>
      <t>」を実施できるようにいたしました。論文を突破する上で本当に重要な基礎力が備わっているかどうかの確認にお使い下さい。</t>
    </r>
    <rPh sb="0" eb="2">
      <t>タントウ</t>
    </rPh>
    <rPh sb="3" eb="5">
      <t>ゴウカク</t>
    </rPh>
    <rPh sb="10" eb="12">
      <t>ジュウヨウ</t>
    </rPh>
    <rPh sb="13" eb="15">
      <t>モクテキ</t>
    </rPh>
    <rPh sb="20" eb="22">
      <t>トウガイ</t>
    </rPh>
    <rPh sb="28" eb="29">
      <t>アシ</t>
    </rPh>
    <rPh sb="32" eb="34">
      <t>コベツ</t>
    </rPh>
    <rPh sb="34" eb="35">
      <t>テキ</t>
    </rPh>
    <rPh sb="36" eb="38">
      <t>ケントウ</t>
    </rPh>
    <rPh sb="39" eb="41">
      <t>フヨウ</t>
    </rPh>
    <rPh sb="43" eb="44">
      <t>オモ</t>
    </rPh>
    <rPh sb="49" eb="52">
      <t>ケッカテキ</t>
    </rPh>
    <rPh sb="53" eb="54">
      <t>ア</t>
    </rPh>
    <rPh sb="62" eb="64">
      <t>セイトウ</t>
    </rPh>
    <rPh sb="81" eb="83">
      <t>ロンブン</t>
    </rPh>
    <rPh sb="85" eb="87">
      <t>タントウ</t>
    </rPh>
    <rPh sb="88" eb="89">
      <t>ツチカ</t>
    </rPh>
    <rPh sb="91" eb="94">
      <t>キソテキ</t>
    </rPh>
    <rPh sb="95" eb="98">
      <t>リカイリョク</t>
    </rPh>
    <rPh sb="99" eb="101">
      <t>ウム</t>
    </rPh>
    <rPh sb="102" eb="104">
      <t>ゴウヒ</t>
    </rPh>
    <rPh sb="105" eb="107">
      <t>サユウ</t>
    </rPh>
    <rPh sb="116" eb="119">
      <t>ケッカテキ</t>
    </rPh>
    <rPh sb="120" eb="122">
      <t>トクテン</t>
    </rPh>
    <rPh sb="123" eb="125">
      <t>デキ</t>
    </rPh>
    <rPh sb="132" eb="135">
      <t>キソテキ</t>
    </rPh>
    <rPh sb="136" eb="139">
      <t>リカイリョク</t>
    </rPh>
    <rPh sb="140" eb="141">
      <t>モト</t>
    </rPh>
    <rPh sb="147" eb="148">
      <t>タン</t>
    </rPh>
    <rPh sb="152" eb="153">
      <t>カン</t>
    </rPh>
    <rPh sb="166" eb="168">
      <t>ケンショウ</t>
    </rPh>
    <rPh sb="169" eb="170">
      <t>ス</t>
    </rPh>
    <rPh sb="175" eb="177">
      <t>ヒツヨウ</t>
    </rPh>
    <rPh sb="181" eb="182">
      <t>ワタシ</t>
    </rPh>
    <rPh sb="183" eb="184">
      <t>オモ</t>
    </rPh>
    <rPh sb="197" eb="199">
      <t>ロンブン</t>
    </rPh>
    <rPh sb="199" eb="201">
      <t>ゴウカク</t>
    </rPh>
    <rPh sb="201" eb="202">
      <t>リョク</t>
    </rPh>
    <rPh sb="202" eb="204">
      <t>ハンテイ</t>
    </rPh>
    <rPh sb="206" eb="208">
      <t>ジッシ</t>
    </rPh>
    <rPh sb="221" eb="223">
      <t>ロンブン</t>
    </rPh>
    <rPh sb="224" eb="226">
      <t>トッパ</t>
    </rPh>
    <rPh sb="228" eb="229">
      <t>ウエ</t>
    </rPh>
    <rPh sb="230" eb="232">
      <t>ホントウ</t>
    </rPh>
    <rPh sb="233" eb="235">
      <t>ジュウヨウ</t>
    </rPh>
    <rPh sb="236" eb="239">
      <t>キソリョク</t>
    </rPh>
    <rPh sb="240" eb="241">
      <t>ソナ</t>
    </rPh>
    <rPh sb="251" eb="253">
      <t>カクニン</t>
    </rPh>
    <rPh sb="255" eb="256">
      <t>ツカ</t>
    </rPh>
    <rPh sb="257" eb="258">
      <t>クダ</t>
    </rPh>
    <phoneticPr fontId="1"/>
  </si>
  <si>
    <r>
      <t>今回の試験がいわゆる「ためし受験」の方にとっては、このツールにより現状の勉強方法で力がついているか（＝論点を理解し、得点できる能力があるか）を確認するためにご利用下さい。
その結果を踏まえ、次回の試験における「</t>
    </r>
    <r>
      <rPr>
        <b/>
        <sz val="11"/>
        <color rgb="FFFF0000"/>
        <rFont val="ＭＳ Ｐゴシック"/>
        <family val="3"/>
        <charset val="128"/>
        <scheme val="minor"/>
      </rPr>
      <t>短答合格力判定</t>
    </r>
    <r>
      <rPr>
        <sz val="11"/>
        <color theme="1"/>
        <rFont val="ＭＳ Ｐゴシック"/>
        <family val="2"/>
        <charset val="128"/>
        <scheme val="minor"/>
      </rPr>
      <t xml:space="preserve">」を実施できるようにいたしました。（今回の試験における合格可能性ではありません。）
</t>
    </r>
    <r>
      <rPr>
        <u/>
        <sz val="11"/>
        <color theme="1"/>
        <rFont val="ＭＳ Ｐゴシック"/>
        <family val="3"/>
        <charset val="128"/>
        <scheme val="minor"/>
      </rPr>
      <t>現状の勉強方法、勉強時間を維持すると仮定した場合の合格可能性</t>
    </r>
    <r>
      <rPr>
        <sz val="11"/>
        <color theme="1"/>
        <rFont val="ＭＳ Ｐゴシック"/>
        <family val="2"/>
        <charset val="128"/>
        <scheme val="minor"/>
      </rPr>
      <t>です。
今後の勉強方針を確立し学習を加速する上で、次回の試験に向けてご自身の立ち位置を確認するために当ツールを有効にご利用下さい。</t>
    </r>
    <rPh sb="0" eb="2">
      <t>コンカイ</t>
    </rPh>
    <rPh sb="3" eb="5">
      <t>シケン</t>
    </rPh>
    <rPh sb="14" eb="16">
      <t>ジュケン</t>
    </rPh>
    <rPh sb="18" eb="19">
      <t>カタ</t>
    </rPh>
    <rPh sb="33" eb="35">
      <t>ゲンジョウ</t>
    </rPh>
    <rPh sb="36" eb="38">
      <t>ベンキョウ</t>
    </rPh>
    <rPh sb="38" eb="40">
      <t>ホウホウ</t>
    </rPh>
    <rPh sb="41" eb="42">
      <t>チカラ</t>
    </rPh>
    <rPh sb="51" eb="53">
      <t>ロンテン</t>
    </rPh>
    <rPh sb="54" eb="56">
      <t>リカイ</t>
    </rPh>
    <rPh sb="58" eb="60">
      <t>トクテン</t>
    </rPh>
    <rPh sb="63" eb="65">
      <t>ノウリョク</t>
    </rPh>
    <rPh sb="71" eb="73">
      <t>カクニン</t>
    </rPh>
    <rPh sb="79" eb="81">
      <t>リヨウ</t>
    </rPh>
    <rPh sb="81" eb="82">
      <t>クダ</t>
    </rPh>
    <rPh sb="88" eb="90">
      <t>ケッカ</t>
    </rPh>
    <rPh sb="91" eb="92">
      <t>フ</t>
    </rPh>
    <rPh sb="95" eb="97">
      <t>ジカイ</t>
    </rPh>
    <rPh sb="98" eb="100">
      <t>シケン</t>
    </rPh>
    <rPh sb="114" eb="116">
      <t>ジッシ</t>
    </rPh>
    <rPh sb="130" eb="132">
      <t>コンカイ</t>
    </rPh>
    <rPh sb="133" eb="135">
      <t>シケン</t>
    </rPh>
    <rPh sb="139" eb="141">
      <t>ゴウカク</t>
    </rPh>
    <rPh sb="141" eb="144">
      <t>カノウセイ</t>
    </rPh>
    <rPh sb="154" eb="156">
      <t>ゲンジョウ</t>
    </rPh>
    <rPh sb="157" eb="159">
      <t>ベンキョウ</t>
    </rPh>
    <rPh sb="159" eb="161">
      <t>ホウホウ</t>
    </rPh>
    <rPh sb="162" eb="164">
      <t>ベンキョウ</t>
    </rPh>
    <rPh sb="164" eb="166">
      <t>ジカン</t>
    </rPh>
    <rPh sb="167" eb="169">
      <t>イジ</t>
    </rPh>
    <rPh sb="172" eb="174">
      <t>カテイ</t>
    </rPh>
    <rPh sb="176" eb="178">
      <t>バアイ</t>
    </rPh>
    <rPh sb="179" eb="181">
      <t>ゴウカク</t>
    </rPh>
    <rPh sb="181" eb="184">
      <t>カノウセイ</t>
    </rPh>
    <rPh sb="188" eb="190">
      <t>コンゴ</t>
    </rPh>
    <rPh sb="191" eb="193">
      <t>ベンキョウ</t>
    </rPh>
    <rPh sb="193" eb="195">
      <t>ホウシン</t>
    </rPh>
    <rPh sb="196" eb="198">
      <t>カクリツ</t>
    </rPh>
    <rPh sb="199" eb="201">
      <t>ガクシュウ</t>
    </rPh>
    <rPh sb="202" eb="204">
      <t>カソク</t>
    </rPh>
    <rPh sb="206" eb="207">
      <t>ウエ</t>
    </rPh>
    <rPh sb="227" eb="229">
      <t>カクニン</t>
    </rPh>
    <rPh sb="234" eb="235">
      <t>トウ</t>
    </rPh>
    <rPh sb="239" eb="241">
      <t>ユウコウ</t>
    </rPh>
    <rPh sb="243" eb="245">
      <t>リヨウ</t>
    </rPh>
    <rPh sb="245" eb="246">
      <t>クダ</t>
    </rPh>
    <phoneticPr fontId="1"/>
  </si>
  <si>
    <t>平成２９年度第Ⅰ回短答　合格力判定シート</t>
    <rPh sb="0" eb="2">
      <t>ヘイセイ</t>
    </rPh>
    <rPh sb="4" eb="5">
      <t>ネン</t>
    </rPh>
    <rPh sb="5" eb="6">
      <t>ド</t>
    </rPh>
    <rPh sb="6" eb="7">
      <t>ダイ</t>
    </rPh>
    <rPh sb="8" eb="9">
      <t>カイ</t>
    </rPh>
    <rPh sb="9" eb="11">
      <t>タントウ</t>
    </rPh>
    <rPh sb="12" eb="14">
      <t>ゴウカク</t>
    </rPh>
    <rPh sb="14" eb="15">
      <t>リョク</t>
    </rPh>
    <rPh sb="15" eb="17">
      <t>ハンテイ</t>
    </rPh>
    <phoneticPr fontId="1"/>
  </si>
  <si>
    <r>
      <t>あなたが最も適切だと考える</t>
    </r>
    <r>
      <rPr>
        <b/>
        <u/>
        <sz val="11"/>
        <color theme="1"/>
        <rFont val="ＭＳ Ｐゴシック"/>
        <family val="3"/>
        <charset val="128"/>
        <scheme val="minor"/>
      </rPr>
      <t>受験生区分を下記の番号より１つ選択</t>
    </r>
    <r>
      <rPr>
        <sz val="11"/>
        <color theme="1"/>
        <rFont val="ＭＳ Ｐゴシック"/>
        <family val="2"/>
        <charset val="128"/>
        <scheme val="minor"/>
      </rPr>
      <t>してください。</t>
    </r>
    <rPh sb="4" eb="5">
      <t>モット</t>
    </rPh>
    <rPh sb="6" eb="8">
      <t>テキセツ</t>
    </rPh>
    <rPh sb="10" eb="11">
      <t>カンガ</t>
    </rPh>
    <rPh sb="13" eb="16">
      <t>ジュケンセイ</t>
    </rPh>
    <rPh sb="16" eb="18">
      <t>クブン</t>
    </rPh>
    <rPh sb="19" eb="21">
      <t>カキ</t>
    </rPh>
    <rPh sb="22" eb="24">
      <t>バンゴウ</t>
    </rPh>
    <rPh sb="28" eb="30">
      <t>センタク</t>
    </rPh>
    <phoneticPr fontId="1"/>
  </si>
  <si>
    <t>科         目</t>
    <rPh sb="0" eb="1">
      <t>カ</t>
    </rPh>
    <rPh sb="10" eb="11">
      <t>メ</t>
    </rPh>
    <phoneticPr fontId="1"/>
  </si>
  <si>
    <t>企 業 法</t>
    <rPh sb="0" eb="1">
      <t>キ</t>
    </rPh>
    <rPh sb="2" eb="3">
      <t>ギョウ</t>
    </rPh>
    <rPh sb="4" eb="5">
      <t>ホウ</t>
    </rPh>
    <phoneticPr fontId="1"/>
  </si>
  <si>
    <t>監 査 論</t>
    <rPh sb="0" eb="1">
      <t>カン</t>
    </rPh>
    <rPh sb="2" eb="3">
      <t>サ</t>
    </rPh>
    <rPh sb="4" eb="5">
      <t>ロン</t>
    </rPh>
    <phoneticPr fontId="1"/>
  </si>
  <si>
    <t>総 合 判 定</t>
    <rPh sb="0" eb="1">
      <t>ソウ</t>
    </rPh>
    <rPh sb="2" eb="3">
      <t>ゴウ</t>
    </rPh>
    <rPh sb="4" eb="5">
      <t>ハン</t>
    </rPh>
    <rPh sb="6" eb="7">
      <t>サダム</t>
    </rPh>
    <phoneticPr fontId="1"/>
  </si>
  <si>
    <t>A</t>
    <phoneticPr fontId="1"/>
  </si>
  <si>
    <t>B</t>
    <phoneticPr fontId="1"/>
  </si>
  <si>
    <t>C</t>
    <phoneticPr fontId="1"/>
  </si>
  <si>
    <t>D</t>
    <phoneticPr fontId="1"/>
  </si>
  <si>
    <t>E</t>
    <phoneticPr fontId="1"/>
  </si>
  <si>
    <t>○</t>
    <phoneticPr fontId="1"/>
  </si>
  <si>
    <t>×</t>
    <phoneticPr fontId="1"/>
  </si>
  <si>
    <t>○</t>
    <phoneticPr fontId="1"/>
  </si>
  <si>
    <t>×</t>
    <phoneticPr fontId="1"/>
  </si>
  <si>
    <t>B</t>
    <phoneticPr fontId="1"/>
  </si>
  <si>
    <t>7点</t>
    <rPh sb="1" eb="2">
      <t>テン</t>
    </rPh>
    <phoneticPr fontId="1"/>
  </si>
  <si>
    <t>8点</t>
    <rPh sb="1" eb="2">
      <t>テン</t>
    </rPh>
    <phoneticPr fontId="1"/>
  </si>
  <si>
    <t>9点</t>
    <rPh sb="1" eb="2">
      <t>テン</t>
    </rPh>
    <phoneticPr fontId="1"/>
  </si>
  <si>
    <t>A</t>
    <phoneticPr fontId="1"/>
  </si>
  <si>
    <t>D</t>
    <phoneticPr fontId="1"/>
  </si>
  <si>
    <t>A</t>
    <phoneticPr fontId="1"/>
  </si>
  <si>
    <t>A</t>
    <phoneticPr fontId="1"/>
  </si>
  <si>
    <t>9以下</t>
    <rPh sb="1" eb="3">
      <t>イカ</t>
    </rPh>
    <phoneticPr fontId="1"/>
  </si>
  <si>
    <t>7以下</t>
    <rPh sb="1" eb="3">
      <t>イカ</t>
    </rPh>
    <phoneticPr fontId="1"/>
  </si>
  <si>
    <t>8～15</t>
    <phoneticPr fontId="1"/>
  </si>
  <si>
    <t>16～23</t>
    <phoneticPr fontId="1"/>
  </si>
  <si>
    <t>24～30</t>
    <phoneticPr fontId="1"/>
  </si>
  <si>
    <t>31以上</t>
    <rPh sb="2" eb="4">
      <t>イジョウ</t>
    </rPh>
    <phoneticPr fontId="1"/>
  </si>
  <si>
    <t>32以上</t>
    <rPh sb="2" eb="4">
      <t>イジョウ</t>
    </rPh>
    <phoneticPr fontId="1"/>
  </si>
  <si>
    <t>25～31</t>
    <phoneticPr fontId="1"/>
  </si>
  <si>
    <t>10～16</t>
    <phoneticPr fontId="1"/>
  </si>
  <si>
    <t>17～24</t>
    <phoneticPr fontId="1"/>
  </si>
  <si>
    <t>35以上</t>
    <rPh sb="2" eb="4">
      <t>イジョウ</t>
    </rPh>
    <phoneticPr fontId="1"/>
  </si>
  <si>
    <t>40以上</t>
    <rPh sb="2" eb="4">
      <t>イジョウ</t>
    </rPh>
    <phoneticPr fontId="1"/>
  </si>
  <si>
    <t>33～39</t>
    <phoneticPr fontId="1"/>
  </si>
  <si>
    <t>25～32</t>
    <phoneticPr fontId="1"/>
  </si>
  <si>
    <t>16～24</t>
    <phoneticPr fontId="1"/>
  </si>
  <si>
    <t>15以下</t>
    <rPh sb="2" eb="4">
      <t>イカ</t>
    </rPh>
    <phoneticPr fontId="1"/>
  </si>
  <si>
    <t>32～39</t>
    <phoneticPr fontId="1"/>
  </si>
  <si>
    <t>23～31</t>
    <phoneticPr fontId="1"/>
  </si>
  <si>
    <t>13以下</t>
    <rPh sb="2" eb="4">
      <t>イカ</t>
    </rPh>
    <phoneticPr fontId="1"/>
  </si>
  <si>
    <t>14～22</t>
    <phoneticPr fontId="1"/>
  </si>
  <si>
    <t>11以下</t>
    <rPh sb="2" eb="4">
      <t>イカ</t>
    </rPh>
    <phoneticPr fontId="1"/>
  </si>
  <si>
    <t>30～34</t>
    <phoneticPr fontId="1"/>
  </si>
  <si>
    <t>20～29</t>
    <phoneticPr fontId="1"/>
  </si>
  <si>
    <t>12～19</t>
    <phoneticPr fontId="1"/>
  </si>
  <si>
    <t>5以上</t>
    <rPh sb="1" eb="3">
      <t>イジョウ</t>
    </rPh>
    <phoneticPr fontId="1"/>
  </si>
  <si>
    <t>9以上</t>
    <rPh sb="1" eb="3">
      <t>イジョウ</t>
    </rPh>
    <phoneticPr fontId="1"/>
  </si>
  <si>
    <t>7、8</t>
    <phoneticPr fontId="1"/>
  </si>
  <si>
    <t>5、6</t>
    <phoneticPr fontId="1"/>
  </si>
  <si>
    <t>3、4</t>
    <phoneticPr fontId="1"/>
  </si>
  <si>
    <t>2以下</t>
    <rPh sb="1" eb="3">
      <t>イカ</t>
    </rPh>
    <phoneticPr fontId="1"/>
  </si>
  <si>
    <t>15以上</t>
    <rPh sb="2" eb="4">
      <t>イジョウ</t>
    </rPh>
    <phoneticPr fontId="1"/>
  </si>
  <si>
    <t>18以上</t>
    <rPh sb="2" eb="4">
      <t>イジョウ</t>
    </rPh>
    <phoneticPr fontId="1"/>
  </si>
  <si>
    <t>21以上</t>
    <rPh sb="2" eb="4">
      <t>イジョウ</t>
    </rPh>
    <phoneticPr fontId="1"/>
  </si>
  <si>
    <t>12～14</t>
    <phoneticPr fontId="1"/>
  </si>
  <si>
    <t>10、11</t>
    <phoneticPr fontId="1"/>
  </si>
  <si>
    <t>7～9</t>
    <phoneticPr fontId="1"/>
  </si>
  <si>
    <t>6以下</t>
    <rPh sb="1" eb="3">
      <t>イカ</t>
    </rPh>
    <phoneticPr fontId="1"/>
  </si>
  <si>
    <t>15～17</t>
    <phoneticPr fontId="1"/>
  </si>
  <si>
    <t>17～20</t>
    <phoneticPr fontId="1"/>
  </si>
  <si>
    <t>13～16</t>
    <phoneticPr fontId="1"/>
  </si>
  <si>
    <t>11～12</t>
    <phoneticPr fontId="1"/>
  </si>
  <si>
    <t>10以下</t>
    <rPh sb="2" eb="4">
      <t>イカ</t>
    </rPh>
    <phoneticPr fontId="1"/>
  </si>
  <si>
    <t>C</t>
    <phoneticPr fontId="1"/>
  </si>
  <si>
    <t>6点</t>
    <rPh sb="1" eb="2">
      <t>テン</t>
    </rPh>
    <phoneticPr fontId="1"/>
  </si>
  <si>
    <t>自然数
（6,8）</t>
    <rPh sb="0" eb="3">
      <t>シゼンスウ</t>
    </rPh>
    <phoneticPr fontId="1"/>
  </si>
  <si>
    <t>自然数
（7,8,9）</t>
    <rPh sb="0" eb="3">
      <t>シゼンスウ</t>
    </rPh>
    <phoneticPr fontId="1"/>
  </si>
  <si>
    <r>
      <rPr>
        <b/>
        <u/>
        <sz val="11"/>
        <color theme="1"/>
        <rFont val="ＭＳ Ｐゴシック"/>
        <family val="3"/>
        <charset val="128"/>
        <scheme val="minor"/>
      </rPr>
      <t>必ず</t>
    </r>
    <r>
      <rPr>
        <b/>
        <u/>
        <sz val="11"/>
        <color rgb="FFFF0000"/>
        <rFont val="ＭＳ Ｐゴシック"/>
        <family val="3"/>
        <charset val="128"/>
        <scheme val="minor"/>
      </rPr>
      <t>問題の配点と同じ番号を選択</t>
    </r>
    <r>
      <rPr>
        <sz val="11"/>
        <color theme="1"/>
        <rFont val="ＭＳ Ｐゴシック"/>
        <family val="3"/>
        <charset val="128"/>
        <scheme val="minor"/>
      </rPr>
      <t>してください。（例：問題9（配点8点が正答）⇒8を選択）</t>
    </r>
    <phoneticPr fontId="1"/>
  </si>
  <si>
    <t>28～31</t>
    <phoneticPr fontId="1"/>
  </si>
  <si>
    <t>20～27</t>
    <phoneticPr fontId="1"/>
  </si>
  <si>
    <t>16～19</t>
    <phoneticPr fontId="1"/>
  </si>
  <si>
    <t>64以上</t>
    <rPh sb="2" eb="4">
      <t>イジョウ</t>
    </rPh>
    <phoneticPr fontId="1"/>
  </si>
  <si>
    <t>60以上</t>
    <rPh sb="2" eb="4">
      <t>イジョウ</t>
    </rPh>
    <phoneticPr fontId="1"/>
  </si>
  <si>
    <t>52以上</t>
    <rPh sb="2" eb="4">
      <t>イジョウ</t>
    </rPh>
    <phoneticPr fontId="1"/>
  </si>
  <si>
    <t>46以上</t>
    <rPh sb="2" eb="4">
      <t>イジョウ</t>
    </rPh>
    <phoneticPr fontId="1"/>
  </si>
  <si>
    <t>40～45</t>
    <phoneticPr fontId="1"/>
  </si>
  <si>
    <t>24～31</t>
    <phoneticPr fontId="1"/>
  </si>
  <si>
    <t>23以下</t>
    <rPh sb="2" eb="4">
      <t>イカ</t>
    </rPh>
    <phoneticPr fontId="1"/>
  </si>
  <si>
    <t>46～51</t>
    <phoneticPr fontId="1"/>
  </si>
  <si>
    <t>35～45</t>
    <phoneticPr fontId="1"/>
  </si>
  <si>
    <t>28～34</t>
    <phoneticPr fontId="1"/>
  </si>
  <si>
    <t>27以下</t>
    <rPh sb="2" eb="4">
      <t>イカ</t>
    </rPh>
    <phoneticPr fontId="1"/>
  </si>
  <si>
    <t>52～59</t>
    <phoneticPr fontId="1"/>
  </si>
  <si>
    <t>44～51</t>
    <phoneticPr fontId="1"/>
  </si>
  <si>
    <t>36～43</t>
    <phoneticPr fontId="1"/>
  </si>
  <si>
    <t>35以下</t>
    <rPh sb="2" eb="4">
      <t>イカ</t>
    </rPh>
    <phoneticPr fontId="1"/>
  </si>
  <si>
    <t>56～63</t>
    <phoneticPr fontId="1"/>
  </si>
  <si>
    <t>48～55</t>
    <phoneticPr fontId="1"/>
  </si>
  <si>
    <t>38～47</t>
    <phoneticPr fontId="1"/>
  </si>
  <si>
    <t>37以下</t>
    <rPh sb="2" eb="4">
      <t>イカ</t>
    </rPh>
    <phoneticPr fontId="1"/>
  </si>
  <si>
    <t>-</t>
    <phoneticPr fontId="1"/>
  </si>
  <si>
    <t>○</t>
    <phoneticPr fontId="1"/>
  </si>
  <si>
    <t>4以上</t>
    <rPh sb="1" eb="3">
      <t>イジョウ</t>
    </rPh>
    <phoneticPr fontId="1"/>
  </si>
  <si>
    <t>7以上</t>
    <rPh sb="1" eb="3">
      <t>イジョウ</t>
    </rPh>
    <phoneticPr fontId="1"/>
  </si>
  <si>
    <t>4、5</t>
    <phoneticPr fontId="1"/>
  </si>
  <si>
    <t>2、3</t>
    <phoneticPr fontId="1"/>
  </si>
  <si>
    <t>1以下</t>
    <rPh sb="1" eb="3">
      <t>イカ</t>
    </rPh>
    <phoneticPr fontId="1"/>
  </si>
  <si>
    <t>7、8</t>
    <phoneticPr fontId="1"/>
  </si>
  <si>
    <t>3以下</t>
    <rPh sb="1" eb="3">
      <t>イカ</t>
    </rPh>
    <phoneticPr fontId="1"/>
  </si>
  <si>
    <t>13、14</t>
    <phoneticPr fontId="1"/>
  </si>
  <si>
    <t>10～12</t>
    <phoneticPr fontId="1"/>
  </si>
  <si>
    <t>8、9</t>
    <phoneticPr fontId="1"/>
  </si>
  <si>
    <t>11、12</t>
    <phoneticPr fontId="1"/>
  </si>
  <si>
    <t>速修入門生</t>
    <rPh sb="2" eb="4">
      <t>ニュウモン</t>
    </rPh>
    <rPh sb="4" eb="5">
      <t>セイ</t>
    </rPh>
    <phoneticPr fontId="1"/>
  </si>
  <si>
    <t>速修中級生</t>
    <rPh sb="2" eb="4">
      <t>チュウキュウ</t>
    </rPh>
    <rPh sb="4" eb="5">
      <t>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</si>
</sst>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12"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1"/>
      <color rgb="FFFF0000"/>
      <name val="ＭＳ Ｐゴシック"/>
      <family val="3"/>
      <charset val="128"/>
      <scheme val="minor"/>
    </font>
    <font>
      <u/>
      <sz val="11"/>
      <color theme="1"/>
      <name val="ＭＳ Ｐゴシック"/>
      <family val="3"/>
      <charset val="128"/>
      <scheme val="minor"/>
    </font>
    <font>
      <b/>
      <u/>
      <sz val="11"/>
      <color theme="1"/>
      <name val="ＭＳ Ｐゴシック"/>
      <family val="3"/>
      <charset val="128"/>
      <scheme val="minor"/>
    </font>
    <font>
      <sz val="11"/>
      <color theme="1"/>
      <name val="ＭＳ Ｐゴシック"/>
      <family val="3"/>
      <charset val="128"/>
      <scheme val="minor"/>
    </font>
    <font>
      <b/>
      <sz val="9"/>
      <color indexed="81"/>
      <name val="ＭＳ Ｐゴシック"/>
      <family val="3"/>
      <charset val="128"/>
    </font>
    <font>
      <b/>
      <u/>
      <sz val="11"/>
      <color rgb="FFFF0000"/>
      <name val="ＭＳ Ｐゴシック"/>
      <family val="3"/>
      <charset val="128"/>
      <scheme val="minor"/>
    </font>
    <font>
      <b/>
      <u/>
      <sz val="14"/>
      <color theme="1"/>
      <name val="ＭＳ Ｐゴシック"/>
      <family val="3"/>
      <charset val="128"/>
      <scheme val="minor"/>
    </font>
    <font>
      <b/>
      <sz val="12"/>
      <color theme="1"/>
      <name val="ＭＳ Ｐゴシック"/>
      <family val="3"/>
      <charset val="128"/>
      <scheme val="minor"/>
    </font>
    <font>
      <b/>
      <sz val="14"/>
      <color rgb="FFFF0000"/>
      <name val="ＭＳ Ｐゴシック"/>
      <family val="3"/>
      <charset val="128"/>
      <scheme val="minor"/>
    </font>
  </fonts>
  <fills count="8">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00B0F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s>
  <cellStyleXfs count="1">
    <xf numFmtId="0" fontId="0" fillId="0" borderId="0">
      <alignment vertical="center"/>
    </xf>
  </cellStyleXfs>
  <cellXfs count="67">
    <xf numFmtId="0" fontId="0" fillId="0" borderId="0" xfId="0">
      <alignment vertical="center"/>
    </xf>
    <xf numFmtId="0" fontId="0" fillId="0" borderId="0" xfId="0" applyAlignment="1">
      <alignment horizontal="center" vertical="center"/>
    </xf>
    <xf numFmtId="0" fontId="0" fillId="2" borderId="1" xfId="0" applyFill="1" applyBorder="1">
      <alignment vertical="center"/>
    </xf>
    <xf numFmtId="0" fontId="0" fillId="0" borderId="2" xfId="0" applyBorder="1" applyAlignment="1">
      <alignment horizontal="center" vertical="center"/>
    </xf>
    <xf numFmtId="0" fontId="0" fillId="0" borderId="0" xfId="0" applyFill="1" applyAlignment="1">
      <alignment horizontal="center" vertical="center"/>
    </xf>
    <xf numFmtId="0" fontId="0" fillId="3" borderId="2" xfId="0" applyFill="1" applyBorder="1" applyAlignment="1">
      <alignment horizontal="center" vertical="center"/>
    </xf>
    <xf numFmtId="0" fontId="0" fillId="0" borderId="2" xfId="0" applyFill="1" applyBorder="1" applyAlignment="1">
      <alignment horizontal="center" vertical="center"/>
    </xf>
    <xf numFmtId="0" fontId="0" fillId="2" borderId="1" xfId="0" applyFill="1" applyBorder="1" applyAlignment="1">
      <alignment horizontal="center" vertical="center"/>
    </xf>
    <xf numFmtId="0" fontId="2" fillId="0" borderId="2" xfId="0" applyFont="1" applyBorder="1" applyAlignment="1">
      <alignment horizontal="center" vertical="center"/>
    </xf>
    <xf numFmtId="0" fontId="2" fillId="0" borderId="0" xfId="0" applyFont="1">
      <alignment vertical="center"/>
    </xf>
    <xf numFmtId="0" fontId="2" fillId="0" borderId="2" xfId="0" applyFont="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2" fillId="0" borderId="2" xfId="0" applyFont="1" applyBorder="1" applyAlignment="1">
      <alignment horizontal="center" vertical="center"/>
    </xf>
    <xf numFmtId="0" fontId="0" fillId="0" borderId="2" xfId="0" applyBorder="1" applyAlignment="1">
      <alignment horizontal="center" vertical="center"/>
    </xf>
    <xf numFmtId="0" fontId="0" fillId="2" borderId="2" xfId="0" applyFill="1" applyBorder="1" applyAlignment="1">
      <alignment horizontal="center" vertical="center"/>
    </xf>
    <xf numFmtId="0" fontId="0" fillId="4" borderId="2" xfId="0" applyFill="1" applyBorder="1" applyAlignment="1">
      <alignment horizontal="center" vertical="center"/>
    </xf>
    <xf numFmtId="0" fontId="0" fillId="6" borderId="2" xfId="0" applyFill="1" applyBorder="1" applyAlignment="1">
      <alignment horizontal="center" vertical="center"/>
    </xf>
    <xf numFmtId="0" fontId="2" fillId="0" borderId="0" xfId="0" applyFont="1" applyAlignment="1">
      <alignment horizontal="center" vertical="center"/>
    </xf>
    <xf numFmtId="0" fontId="2" fillId="4" borderId="0" xfId="0" applyFont="1" applyFill="1">
      <alignment vertical="center"/>
    </xf>
    <xf numFmtId="0" fontId="2" fillId="6" borderId="0" xfId="0" applyFont="1" applyFill="1">
      <alignment vertical="center"/>
    </xf>
    <xf numFmtId="0" fontId="0" fillId="6" borderId="2" xfId="0" applyFill="1" applyBorder="1" applyAlignment="1">
      <alignment horizontal="center" vertical="center"/>
    </xf>
    <xf numFmtId="0" fontId="9" fillId="0" borderId="0" xfId="0" applyFont="1">
      <alignment vertical="center"/>
    </xf>
    <xf numFmtId="0" fontId="3" fillId="0" borderId="0" xfId="0" applyFont="1">
      <alignment vertical="center"/>
    </xf>
    <xf numFmtId="0" fontId="0" fillId="2" borderId="2" xfId="0" applyFill="1" applyBorder="1">
      <alignment vertical="center"/>
    </xf>
    <xf numFmtId="0" fontId="10" fillId="0" borderId="7" xfId="0" applyFont="1" applyBorder="1" applyAlignment="1">
      <alignment horizontal="center" vertical="center"/>
    </xf>
    <xf numFmtId="0" fontId="10" fillId="0" borderId="2" xfId="0" applyFont="1" applyBorder="1" applyAlignment="1">
      <alignment horizontal="center" vertical="center"/>
    </xf>
    <xf numFmtId="0" fontId="10" fillId="0" borderId="0" xfId="0" applyFont="1">
      <alignment vertical="center"/>
    </xf>
    <xf numFmtId="0" fontId="2" fillId="2" borderId="1" xfId="0" applyFont="1" applyFill="1" applyBorder="1" applyAlignment="1">
      <alignment horizontal="center" vertical="center"/>
    </xf>
    <xf numFmtId="0" fontId="0" fillId="0" borderId="2" xfId="0" applyBorder="1" applyAlignment="1">
      <alignment horizontal="center" vertical="center"/>
    </xf>
    <xf numFmtId="0" fontId="0" fillId="7" borderId="2" xfId="0" applyFill="1" applyBorder="1" applyAlignment="1">
      <alignment horizontal="center" vertical="center"/>
    </xf>
    <xf numFmtId="0" fontId="11" fillId="0" borderId="2" xfId="0" applyFont="1" applyBorder="1" applyAlignment="1">
      <alignment horizontal="center" vertical="center"/>
    </xf>
    <xf numFmtId="0" fontId="11" fillId="0" borderId="15" xfId="0" applyFont="1" applyBorder="1" applyAlignment="1">
      <alignment horizontal="center" vertical="center"/>
    </xf>
    <xf numFmtId="176" fontId="0" fillId="0" borderId="0" xfId="0" applyNumberFormat="1" applyAlignment="1">
      <alignment vertical="center"/>
    </xf>
    <xf numFmtId="176" fontId="0" fillId="0" borderId="0" xfId="0" applyNumberFormat="1">
      <alignment vertical="center"/>
    </xf>
    <xf numFmtId="0" fontId="10" fillId="0" borderId="2" xfId="0" applyFont="1" applyBorder="1" applyAlignment="1">
      <alignment vertical="center" wrapText="1"/>
    </xf>
    <xf numFmtId="0" fontId="10" fillId="0" borderId="10" xfId="0" applyFont="1" applyBorder="1" applyAlignment="1">
      <alignment vertical="center" wrapText="1"/>
    </xf>
    <xf numFmtId="0" fontId="10" fillId="0" borderId="18" xfId="0" applyFont="1" applyBorder="1" applyAlignment="1">
      <alignment vertical="center" wrapText="1"/>
    </xf>
    <xf numFmtId="0" fontId="10" fillId="0" borderId="19" xfId="0" applyFont="1" applyBorder="1" applyAlignment="1">
      <alignment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8" xfId="0" applyFont="1" applyBorder="1" applyAlignment="1">
      <alignment horizontal="center" vertical="center"/>
    </xf>
    <xf numFmtId="0" fontId="10" fillId="0" borderId="2" xfId="0" quotePrefix="1" applyFont="1" applyBorder="1" applyAlignment="1">
      <alignment vertical="center" wrapText="1"/>
    </xf>
    <xf numFmtId="0" fontId="0" fillId="0" borderId="2" xfId="0" applyBorder="1" applyAlignment="1">
      <alignmen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0" fillId="0" borderId="2" xfId="0" applyBorder="1" applyAlignment="1">
      <alignment horizontal="center" vertical="center"/>
    </xf>
    <xf numFmtId="0" fontId="2" fillId="5" borderId="2" xfId="0" applyFont="1" applyFill="1" applyBorder="1" applyAlignment="1">
      <alignment horizontal="center" vertical="center"/>
    </xf>
    <xf numFmtId="0" fontId="0" fillId="0" borderId="2" xfId="0" applyBorder="1" applyAlignment="1">
      <alignment vertical="center" shrinkToFit="1"/>
    </xf>
    <xf numFmtId="0" fontId="6" fillId="0" borderId="2" xfId="0" applyFont="1" applyBorder="1" applyAlignment="1">
      <alignment vertical="center" shrinkToFit="1"/>
    </xf>
    <xf numFmtId="0" fontId="2" fillId="0" borderId="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6" fillId="0" borderId="3" xfId="0" applyFont="1" applyBorder="1" applyAlignment="1">
      <alignment vertical="center" shrinkToFit="1"/>
    </xf>
    <xf numFmtId="0" fontId="6" fillId="0" borderId="4" xfId="0" applyFont="1" applyBorder="1" applyAlignment="1">
      <alignment vertical="center" shrinkToFit="1"/>
    </xf>
    <xf numFmtId="0" fontId="6" fillId="0" borderId="5" xfId="0" applyFont="1" applyBorder="1" applyAlignment="1">
      <alignment vertical="center" shrinkToFit="1"/>
    </xf>
    <xf numFmtId="0" fontId="0" fillId="6" borderId="2" xfId="0" applyFill="1" applyBorder="1" applyAlignment="1">
      <alignment horizontal="center" vertical="center"/>
    </xf>
  </cellXfs>
  <cellStyles count="1">
    <cellStyle name="標準" xfId="0" builtinId="0"/>
  </cellStyles>
  <dxfs count="30">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59"/>
  <sheetViews>
    <sheetView showGridLines="0" tabSelected="1" zoomScaleNormal="100" workbookViewId="0">
      <selection activeCell="I8" sqref="I8"/>
    </sheetView>
  </sheetViews>
  <sheetFormatPr defaultRowHeight="13.5" x14ac:dyDescent="0.15"/>
  <cols>
    <col min="1" max="1" width="3.25" customWidth="1"/>
    <col min="4" max="4" width="7.5" customWidth="1"/>
    <col min="5" max="5" width="17.25" customWidth="1"/>
    <col min="6" max="6" width="21.375" customWidth="1"/>
    <col min="7" max="7" width="16.375" customWidth="1"/>
  </cols>
  <sheetData>
    <row r="2" spans="2:18" ht="17.25" x14ac:dyDescent="0.15">
      <c r="B2" s="22" t="s">
        <v>117</v>
      </c>
    </row>
    <row r="4" spans="2:18" x14ac:dyDescent="0.15">
      <c r="B4" t="s">
        <v>118</v>
      </c>
    </row>
    <row r="5" spans="2:18" ht="14.25" thickBot="1" x14ac:dyDescent="0.2"/>
    <row r="6" spans="2:18" ht="14.25" thickBot="1" x14ac:dyDescent="0.2">
      <c r="B6" s="28"/>
      <c r="C6" s="23" t="s">
        <v>55</v>
      </c>
    </row>
    <row r="8" spans="2:18" x14ac:dyDescent="0.15">
      <c r="B8" s="52" t="s">
        <v>50</v>
      </c>
      <c r="C8" s="53"/>
      <c r="D8" s="54"/>
      <c r="E8" s="3" t="s">
        <v>10</v>
      </c>
      <c r="F8" s="3" t="s">
        <v>11</v>
      </c>
      <c r="G8" s="3" t="s">
        <v>52</v>
      </c>
    </row>
    <row r="9" spans="2:18" x14ac:dyDescent="0.15">
      <c r="B9" s="8">
        <v>1</v>
      </c>
      <c r="C9" s="55" t="s">
        <v>0</v>
      </c>
      <c r="D9" s="55"/>
      <c r="E9" s="3" t="s">
        <v>5</v>
      </c>
      <c r="F9" s="3" t="s">
        <v>12</v>
      </c>
      <c r="G9" s="56" t="s">
        <v>48</v>
      </c>
      <c r="H9" s="1"/>
      <c r="I9" s="12"/>
      <c r="J9" s="12"/>
      <c r="K9" s="12"/>
      <c r="L9" s="12"/>
      <c r="M9" s="12"/>
      <c r="N9" s="12"/>
      <c r="O9" s="12"/>
      <c r="P9" s="12"/>
      <c r="Q9" s="12"/>
      <c r="R9" s="12"/>
    </row>
    <row r="10" spans="2:18" x14ac:dyDescent="0.15">
      <c r="B10" s="8">
        <v>2</v>
      </c>
      <c r="C10" s="55" t="s">
        <v>1</v>
      </c>
      <c r="D10" s="55"/>
      <c r="E10" s="3" t="s">
        <v>6</v>
      </c>
      <c r="F10" s="3" t="s">
        <v>13</v>
      </c>
      <c r="G10" s="56"/>
      <c r="H10" s="1"/>
      <c r="I10" s="12"/>
      <c r="J10" s="12"/>
      <c r="K10" s="12"/>
      <c r="L10" s="12"/>
      <c r="M10" s="12"/>
      <c r="N10" s="12"/>
      <c r="O10" s="12"/>
      <c r="P10" s="12"/>
      <c r="Q10" s="12"/>
      <c r="R10" s="12"/>
    </row>
    <row r="11" spans="2:18" x14ac:dyDescent="0.15">
      <c r="B11" s="8">
        <v>3</v>
      </c>
      <c r="C11" s="55" t="s">
        <v>2</v>
      </c>
      <c r="D11" s="55"/>
      <c r="E11" s="3" t="s">
        <v>7</v>
      </c>
      <c r="F11" s="3" t="s">
        <v>14</v>
      </c>
      <c r="G11" s="56" t="s">
        <v>49</v>
      </c>
      <c r="H11" s="1"/>
      <c r="I11" s="12"/>
      <c r="J11" s="12"/>
      <c r="K11" s="12"/>
      <c r="L11" s="12"/>
      <c r="M11" s="12"/>
      <c r="N11" s="12"/>
      <c r="O11" s="12"/>
      <c r="P11" s="12"/>
      <c r="Q11" s="12"/>
      <c r="R11" s="12"/>
    </row>
    <row r="12" spans="2:18" x14ac:dyDescent="0.15">
      <c r="B12" s="8">
        <v>4</v>
      </c>
      <c r="C12" s="55" t="s">
        <v>3</v>
      </c>
      <c r="D12" s="55"/>
      <c r="E12" s="3" t="s">
        <v>8</v>
      </c>
      <c r="F12" s="3" t="s">
        <v>15</v>
      </c>
      <c r="G12" s="56"/>
      <c r="H12" s="1"/>
      <c r="I12" s="12"/>
      <c r="J12" s="12"/>
      <c r="K12" s="12"/>
      <c r="L12" s="12"/>
      <c r="M12" s="12"/>
      <c r="N12" s="12"/>
      <c r="O12" s="12"/>
      <c r="P12" s="12"/>
      <c r="Q12" s="12"/>
      <c r="R12" s="12"/>
    </row>
    <row r="13" spans="2:18" x14ac:dyDescent="0.15">
      <c r="B13" s="8">
        <v>5</v>
      </c>
      <c r="C13" s="55" t="s">
        <v>4</v>
      </c>
      <c r="D13" s="55"/>
      <c r="E13" s="3" t="s">
        <v>9</v>
      </c>
      <c r="F13" s="3" t="s">
        <v>16</v>
      </c>
      <c r="G13" s="56"/>
      <c r="H13" s="1"/>
      <c r="I13" s="12"/>
      <c r="J13" s="12"/>
      <c r="K13" s="12"/>
      <c r="L13" s="12"/>
      <c r="M13" s="12"/>
      <c r="N13" s="12"/>
      <c r="O13" s="12"/>
      <c r="P13" s="12"/>
      <c r="Q13" s="12"/>
      <c r="R13" s="12"/>
    </row>
    <row r="15" spans="2:18" x14ac:dyDescent="0.15">
      <c r="B15" s="9" t="s">
        <v>51</v>
      </c>
    </row>
    <row r="16" spans="2:18" x14ac:dyDescent="0.15">
      <c r="B16" s="9"/>
    </row>
    <row r="17" spans="2:7" ht="13.5" customHeight="1" x14ac:dyDescent="0.15">
      <c r="B17" s="51" t="s">
        <v>115</v>
      </c>
      <c r="C17" s="51"/>
      <c r="D17" s="51"/>
      <c r="E17" s="51"/>
      <c r="F17" s="51"/>
      <c r="G17" s="51"/>
    </row>
    <row r="18" spans="2:7" x14ac:dyDescent="0.15">
      <c r="B18" s="51"/>
      <c r="C18" s="51"/>
      <c r="D18" s="51"/>
      <c r="E18" s="51"/>
      <c r="F18" s="51"/>
      <c r="G18" s="51"/>
    </row>
    <row r="19" spans="2:7" x14ac:dyDescent="0.15">
      <c r="B19" s="51"/>
      <c r="C19" s="51"/>
      <c r="D19" s="51"/>
      <c r="E19" s="51"/>
      <c r="F19" s="51"/>
      <c r="G19" s="51"/>
    </row>
    <row r="20" spans="2:7" x14ac:dyDescent="0.15">
      <c r="B20" s="51"/>
      <c r="C20" s="51"/>
      <c r="D20" s="51"/>
      <c r="E20" s="51"/>
      <c r="F20" s="51"/>
      <c r="G20" s="51"/>
    </row>
    <row r="21" spans="2:7" x14ac:dyDescent="0.15">
      <c r="B21" s="51"/>
      <c r="C21" s="51"/>
      <c r="D21" s="51"/>
      <c r="E21" s="51"/>
      <c r="F21" s="51"/>
      <c r="G21" s="51"/>
    </row>
    <row r="22" spans="2:7" x14ac:dyDescent="0.15">
      <c r="B22" s="51"/>
      <c r="C22" s="51"/>
      <c r="D22" s="51"/>
      <c r="E22" s="51"/>
      <c r="F22" s="51"/>
      <c r="G22" s="51"/>
    </row>
    <row r="23" spans="2:7" x14ac:dyDescent="0.15">
      <c r="B23" s="51"/>
      <c r="C23" s="51"/>
      <c r="D23" s="51"/>
      <c r="E23" s="51"/>
      <c r="F23" s="51"/>
      <c r="G23" s="51"/>
    </row>
    <row r="24" spans="2:7" x14ac:dyDescent="0.15">
      <c r="B24" s="51"/>
      <c r="C24" s="51"/>
      <c r="D24" s="51"/>
      <c r="E24" s="51"/>
      <c r="F24" s="51"/>
      <c r="G24" s="51"/>
    </row>
    <row r="25" spans="2:7" x14ac:dyDescent="0.15">
      <c r="B25" s="51"/>
      <c r="C25" s="51"/>
      <c r="D25" s="51"/>
      <c r="E25" s="51"/>
      <c r="F25" s="51"/>
      <c r="G25" s="51"/>
    </row>
    <row r="27" spans="2:7" x14ac:dyDescent="0.15">
      <c r="B27" s="9" t="s">
        <v>53</v>
      </c>
    </row>
    <row r="28" spans="2:7" x14ac:dyDescent="0.15">
      <c r="B28" s="9"/>
    </row>
    <row r="29" spans="2:7" x14ac:dyDescent="0.15">
      <c r="B29" s="51" t="s">
        <v>116</v>
      </c>
      <c r="C29" s="51"/>
      <c r="D29" s="51"/>
      <c r="E29" s="51"/>
      <c r="F29" s="51"/>
      <c r="G29" s="51"/>
    </row>
    <row r="30" spans="2:7" x14ac:dyDescent="0.15">
      <c r="B30" s="51"/>
      <c r="C30" s="51"/>
      <c r="D30" s="51"/>
      <c r="E30" s="51"/>
      <c r="F30" s="51"/>
      <c r="G30" s="51"/>
    </row>
    <row r="31" spans="2:7" x14ac:dyDescent="0.15">
      <c r="B31" s="51"/>
      <c r="C31" s="51"/>
      <c r="D31" s="51"/>
      <c r="E31" s="51"/>
      <c r="F31" s="51"/>
      <c r="G31" s="51"/>
    </row>
    <row r="32" spans="2:7" x14ac:dyDescent="0.15">
      <c r="B32" s="51"/>
      <c r="C32" s="51"/>
      <c r="D32" s="51"/>
      <c r="E32" s="51"/>
      <c r="F32" s="51"/>
      <c r="G32" s="51"/>
    </row>
    <row r="33" spans="2:7" x14ac:dyDescent="0.15">
      <c r="B33" s="51"/>
      <c r="C33" s="51"/>
      <c r="D33" s="51"/>
      <c r="E33" s="51"/>
      <c r="F33" s="51"/>
      <c r="G33" s="51"/>
    </row>
    <row r="34" spans="2:7" x14ac:dyDescent="0.15">
      <c r="B34" s="51"/>
      <c r="C34" s="51"/>
      <c r="D34" s="51"/>
      <c r="E34" s="51"/>
      <c r="F34" s="51"/>
      <c r="G34" s="51"/>
    </row>
    <row r="35" spans="2:7" x14ac:dyDescent="0.15">
      <c r="B35" s="51"/>
      <c r="C35" s="51"/>
      <c r="D35" s="51"/>
      <c r="E35" s="51"/>
      <c r="F35" s="51"/>
      <c r="G35" s="51"/>
    </row>
    <row r="36" spans="2:7" x14ac:dyDescent="0.15">
      <c r="B36" s="51"/>
      <c r="C36" s="51"/>
      <c r="D36" s="51"/>
      <c r="E36" s="51"/>
      <c r="F36" s="51"/>
      <c r="G36" s="51"/>
    </row>
    <row r="37" spans="2:7" x14ac:dyDescent="0.15">
      <c r="B37" s="51"/>
      <c r="C37" s="51"/>
      <c r="D37" s="51"/>
      <c r="E37" s="51"/>
      <c r="F37" s="51"/>
      <c r="G37" s="51"/>
    </row>
    <row r="39" spans="2:7" x14ac:dyDescent="0.15">
      <c r="B39" s="9" t="s">
        <v>57</v>
      </c>
    </row>
    <row r="41" spans="2:7" x14ac:dyDescent="0.15">
      <c r="B41" t="s">
        <v>17</v>
      </c>
    </row>
    <row r="42" spans="2:7" x14ac:dyDescent="0.15">
      <c r="B42" t="s">
        <v>56</v>
      </c>
    </row>
    <row r="43" spans="2:7" ht="14.25" thickBot="1" x14ac:dyDescent="0.2"/>
    <row r="44" spans="2:7" ht="14.25" thickBot="1" x14ac:dyDescent="0.2">
      <c r="B44" s="2"/>
      <c r="C44" t="s">
        <v>54</v>
      </c>
    </row>
    <row r="49" spans="2:22" ht="14.25" x14ac:dyDescent="0.15">
      <c r="B49" s="27" t="s">
        <v>58</v>
      </c>
    </row>
    <row r="50" spans="2:22" ht="14.25" thickBot="1" x14ac:dyDescent="0.2"/>
    <row r="51" spans="2:22" ht="21" customHeight="1" thickTop="1" x14ac:dyDescent="0.15">
      <c r="B51" s="39" t="s">
        <v>119</v>
      </c>
      <c r="C51" s="40"/>
      <c r="D51" s="40"/>
      <c r="E51" s="25" t="str">
        <f>IF((OR(B6=1,B6=2)),"論文合格力判定","短答合格力判定")</f>
        <v>短答合格力判定</v>
      </c>
      <c r="F51" s="40" t="s">
        <v>47</v>
      </c>
      <c r="G51" s="49"/>
    </row>
    <row r="52" spans="2:22" ht="42" customHeight="1" x14ac:dyDescent="0.15">
      <c r="B52" s="41" t="s">
        <v>120</v>
      </c>
      <c r="C52" s="42"/>
      <c r="D52" s="43"/>
      <c r="E52" s="31" t="b">
        <f>IF(AND($B$6=1,'２．企業法'!$F$93&gt;=50),"A",IF(AND($B$6=1,'２．企業法'!$F$93&gt;=45),"B",IF(AND($B$6=1,'２．企業法'!$F$93&gt;=40),"C",IF(AND($B$6=1,'２．企業法'!$F$93&gt;=35),"D",IF(AND($B$6=1,'２．企業法'!$F$93&lt;=34),"E",IF(AND($B$6=2,'２．企業法'!$G$93&gt;=42),"A",IF(AND($B$6=2,'２．企業法'!$G$93&gt;=35),"B",IF(AND($B$6=2,'２．企業法'!$G$93&gt;=32),"C",IF(AND($B$6=2,'２．企業法'!$G$93&gt;=30),"D",IF(AND($B$6=2,'２．企業法'!$G$93&lt;=29),"E",IF(AND($B$6=3,'２．企業法'!$H$93&gt;=18),"A",IF(AND($B$6=3,'２．企業法'!$H$93&gt;=14),"B",IF(AND($B$6=3,'２．企業法'!$H$93&gt;=12),"C",IF(AND($B$6=3,'２．企業法'!$H$93&gt;=11),"D",IF(AND($B$6=3,'２．企業法'!$H$93&lt;=10),"E",IF(AND($B$6=4,'２．企業法'!$I$93&gt;=16),"A",IF(AND($B$6=4,'２．企業法'!$I$93&gt;=13),"B",IF(AND($B$6=4,'２．企業法'!$I$93&gt;=11),"C",IF(AND($B$6=4,'２．企業法'!$I$93&gt;=10),"D",IF(AND($B$6=4,'２．企業法'!$I$93&lt;=9),"E",IF(AND($B$6=5,'２．企業法'!$J$93&gt;=10),"A",IF(AND($B$6=5,'２．企業法'!$J$93&gt;=9),"B",IF(AND($B$6=5,'２．企業法'!$J$93&gt;=8),"C",IF(AND($B$6=5,'２．企業法'!$J$93&gt;=6),"D",IF(AND($B$6=5,'２．企業法'!$J$93&lt;=5),"E")))))))))))))))))))))))))</f>
        <v>0</v>
      </c>
      <c r="F52" s="50" t="b">
        <f>IF(AND($B$6=1,'２．企業法'!$F$93&gt;=50),"細かい条文の理解もできています。素晴らしい！",IF(AND($B$6=1,'２．企業法'!$F$93&gt;=45),"合格点です。よく頑張りましたね。",IF(AND($B$6=1,'２．企業法'!$F$93&gt;=40),"及第点です。論文ではもう少し正確な知識のインプットを心がけましょう。",IF(AND($B$6=1,'２．企業法'!$F$93&gt;=35),"一問一答問題集や逐条解説を利用して、更なるインプットを。",IF(AND($B$6=1,'２．企業法'!$F$93&lt;=34),"企業法は時間をかければ必ず合格レベルに達します。諦めずにファイト！",IF(AND($B$6=2,'２．企業法'!$G$93&gt;=42),"よく頑張りましたね。エライ！！",IF(AND($B$6=2,'２．企業法'!$G$93&gt;=35),"論文知識としては問題ないでしょう。",IF(AND($B$6=2,'２．企業法'!$G$93&gt;=32),"論文の論証の際には短答で漏れがある知識のインプットに努めましょう。",IF(AND($B$6=2,'２．企業法'!$G$93&gt;=30),"ここからが正念場！絶対に諦めちゃダメですよ。",IF(AND($B$6=2,'２．企業法'!$G$93&lt;=29),"この悔しさは必ず生きます。次回で要リベンジだ！",IF(AND($B$6=3,'２．企業法'!$H$93&gt;=18),"次回短答合格トップ候補です。おめでとう！",IF(AND($B$6=3,'２．企業法'!$H$93&gt;=14),"よく頑張りましたね。この調子！",IF(AND($B$6=3,'２．企業法'!$H$93&gt;=12),"企業法はここから何とでもなります。ファイト一発！",IF(AND($B$6=3,'２．企業法'!$H$93&gt;=11),"これから巻き返しを図りましょう！",IF(AND($B$6=3,'２．企業法'!$H$93&lt;=10),"大丈夫！まだ間に合います。",IF(AND($B$6=4,'２．企業法'!$I$93&gt;=16),"いーじゃん。合格レベルだよ。",IF(AND($B$6=4,'２．企業法'!$I$93&gt;=13),"入門内容をよく理解できています。いいね！",IF(AND($B$6=4,'２．企業法'!$I$93&gt;=11),"意外と入門レベルでも解けるでしょ？この調子で！",IF(AND($B$6=4,'２．企業法'!$I$93&gt;=10),"勝負はこれから！上級では正確なインプットを。",IF(AND($B$6=4,'２．企業法'!$I$93&lt;=9),"企業法は直前でのリカバリーが効きます。今後の努力に期待！",IF(AND($B$6=5,'２．企業法'!$J$93&gt;=10),"神ってるね。素晴らしい！！！",IF(AND($B$6=5,'２．企業法'!$J$93&gt;=9),"この短時間でよく頑張りましたね。この調子！",IF(AND($B$6=5,'２．企業法'!$J$93&gt;=8),"現状で問題なし。今後、勉強時間を増やしていきましょう。",IF(AND($B$6=5,'２．企業法'!$J$93&gt;=6),"まだまだ大丈夫ですよ。まずは計算を。",IF(AND($B$6=5,'２．企業法'!$J$93&lt;=5),"気持ちを切らさないでね。上級でリベンジを！")))))))))))))))))))))))))</f>
        <v>0</v>
      </c>
      <c r="G52" s="36" t="b">
        <f>IF(AND($B$6=1,'２．企業法'!$F$93&gt;=50),"A",IF(AND($B$6=1,'２．企業法'!$F$93&gt;=45),"B",IF(AND($B$6=1,'２．企業法'!$F$93&gt;=40),"C",IF(AND($B$6=1,'２．企業法'!$F$93&gt;=35),"D",IF(AND($B$6=1,'２．企業法'!$F$93&lt;=34),"E",IF(AND($B$6=2,'２．企業法'!$G$93&gt;=42),"A",IF(AND($B$6=2,'２．企業法'!$G$93&gt;=35),"B",IF(AND($B$6=2,'２．企業法'!$G$93&gt;=32),"C",IF(AND($B$6=2,'２．企業法'!$G$93&gt;=30),"D",IF(AND($B$6=2,'２．企業法'!$G$93&lt;=29),"E",IF(AND($B$6=3,'２．企業法'!$H$93&gt;=18),"A",IF(AND($B$6=3,'２．企業法'!$H$93&gt;=14),"B",IF(AND($B$6=3,'２．企業法'!$H$93&gt;=12),"C",IF(AND($B$6=3,'２．企業法'!$H$93&gt;=11),"D",IF(AND($B$6=3,'２．企業法'!$H$93&lt;=10),"E",IF(AND($B$6=4,'２．企業法'!$I$93&gt;=16),"A",IF(AND($B$6=4,'２．企業法'!$I$93&gt;=13),"B",IF(AND($B$6=4,'２．企業法'!$I$93&gt;=11),"C",IF(AND($B$6=4,'２．企業法'!$I$93&gt;=10),"D",IF(AND($B$6=4,'２．企業法'!$I$93&lt;=9),"E",IF(AND($B$6=5,'２．企業法'!$J$93&gt;=10),"A",IF(AND($B$6=5,'２．企業法'!$J$93&gt;=9),"B",IF(AND($B$6=5,'２．企業法'!$J$93&gt;=8),"C",IF(AND($B$6=5,'２．企業法'!$J$93&gt;=6),"D",IF(AND($B$6=5,'２．企業法'!$J$93&lt;=5),"E")))))))))))))))))))))))))</f>
        <v>0</v>
      </c>
      <c r="S52" s="33" t="s">
        <v>123</v>
      </c>
      <c r="T52" s="33">
        <v>5</v>
      </c>
      <c r="U52" s="34"/>
      <c r="V52" s="34" t="e">
        <f>VLOOKUP(E52,$S$52:$T$56,2)</f>
        <v>#N/A</v>
      </c>
    </row>
    <row r="53" spans="2:22" ht="42" customHeight="1" x14ac:dyDescent="0.15">
      <c r="B53" s="47" t="s">
        <v>41</v>
      </c>
      <c r="C53" s="48"/>
      <c r="D53" s="26" t="s">
        <v>43</v>
      </c>
      <c r="E53" s="31" t="b">
        <f>IF(AND($B$6=1,'３．管理会計論'!$F$22&gt;=40),"A",IF(AND($B$6=1,'３．管理会計論'!$F$22&gt;=33),"B",IF(AND($B$6=1,'３．管理会計論'!$F$22&gt;=25),"C",IF(AND($B$6=1,'３．管理会計論'!$F$22&gt;=16),"D",IF(AND($B$6=1,'３．管理会計論'!$F$22&lt;=15),"E",IF(AND($B$6=2,'３．管理会計論'!$G$22&gt;=40),"A",IF(AND($B$6=2,'３．管理会計論'!$G$22&gt;=32),"B",IF(AND($B$6=2,'３．管理会計論'!$G$22&gt;=23),"C",IF(AND($B$6=2,'３．管理会計論'!$G$22&gt;=14),"D",IF(AND($B$6=2,'３．管理会計論'!$G$22&lt;=13),"E",IF(AND($B$6=3,'３．管理会計論'!$H$22&gt;=35),"A",IF(AND($B$6=3,'３．管理会計論'!$H$22&gt;=30),"B",IF(AND($B$6=3,'３．管理会計論'!$H$22&gt;=20),"C",IF(AND($B$6=3,'３．管理会計論'!$H$22&gt;=12),"D",IF(AND($B$6=3,'３．管理会計論'!$H$22&lt;=11),"E",IF(AND($B$6=4,'３．管理会計論'!$I$22&gt;=32),"A",IF(AND($B$6=4,'３．管理会計論'!$I$22&gt;=25),"B",IF(AND($B$6=4,'３．管理会計論'!$I$22&gt;=17),"C",IF(AND($B$6=4,'３．管理会計論'!$I$22&gt;=10),"D",IF(AND($B$6=4,'３．管理会計論'!$I$22&lt;=9),"E",IF(AND($B$6=5,'３．管理会計論'!$J$22&gt;=31),"A",IF(AND($B$6=5,'３．管理会計論'!$J$22&gt;=24),"B",IF(AND($B$6=5,'３．管理会計論'!$J$22&gt;=16),"C",IF(AND($B$6=5,'３．管理会計論'!$J$22&gt;=8),"D",IF(AND($B$6=5,'３．管理会計論'!$J$22&lt;=7),"E")))))))))))))))))))))))))</f>
        <v>0</v>
      </c>
      <c r="F53" s="35" t="b">
        <f>IF(AND($B$6=1,'３．管理会計論'!$F$22&gt;=40),"君の計算力は超一流！おめでとう！",IF(AND($B$6=1,'３．管理会計論'!$F$22&gt;=33),"合格点です。よく頑張りました！",IF(AND($B$6=1,'３．管理会計論'!$F$22&gt;=25),"もう少し得点したかったですね。論文でリベンジだ！",IF(AND($B$6=1,'３．管理会計論'!$F$22&gt;=16),"計算の基礎力を再度、養成しましょう。",IF(AND($B$6=1,'３．管理会計論'!$F$22&lt;=15),"次回短答の際の最重点補強科目です。ゼロからやり直しましょう。",IF(AND($B$6=2,'３．管理会計論'!$G$22&gt;=40),"OKOK！全く問題なし。素晴らしい計算力！",IF(AND($B$6=2,'３．管理会計論'!$G$22&gt;=32),"この一年でよくここまで来れましたね。スゴイ！",IF(AND($B$6=2,'３．管理会計論'!$G$22&gt;=23),"まだまだ伸び白がありますね。",IF(AND($B$6=2,'３．管理会計論'!$G$22&gt;=14),"もう少し、管理に時間を割きましょうね。",IF(AND($B$6=2,'３．管理会計論'!$G$22&lt;=13),"テコ入れは必須です。入門問題集をやると力が付きますよ。",IF(AND($B$6=3,'３．管理会計論'!$H$22&gt;=35),"計算力は問題ありません。言うことなし！",IF(AND($B$6=3,'３．管理会計論'!$H$22&gt;=30),"合格点ですよ。よく頑張りましたね！",IF(AND($B$6=3,'３．管理会計論'!$H$22&gt;=20),"もう1，2問は取れたかな。本番で力を出す訓練を。",IF(AND($B$6=3,'３．管理会計論'!$H$22&gt;=12),"管理の計算は今スグテコ入れをしよう。まだ間に合います！",IF(AND($B$6=3,'３．管理会計論'!$H$22&lt;=11),"ズバリ、管理が嫌いですね。今月を管理の苦手克服月間にしよう！",IF(AND($B$6=4,'３．管理会計論'!$I$22&gt;=32),"「ミスターサスケ」じゃなかった、「ミスター管理」の称号をあなたに。",IF(AND($B$6=4,'３．管理会計論'!$I$22&gt;=25),"良い調子！！このままいきましょう。",IF(AND($B$6=4,'３．管理会計論'!$I$22&gt;=17),"入門答練を解くと力が付くよ。基礎力の定着を。",IF(AND($B$6=4,'３．管理会計論'!$I$22&gt;=10),"気合いを入れて管理を攻略しようぜ！",IF(AND($B$6=4,'３．管理会計論'!$I$22&lt;=9),"逃げちゃダメだ。逃げちゃダメだ。逃げちゃダメだ。",IF(AND($B$6=5,'３．管理会計論'!$J$22&gt;=31),"管理会計センス抜群！筆頭コンサルタントになれます。",IF(AND($B$6=5,'３．管理会計論'!$J$22&gt;=24),"この短時間でよく頑張ったね。このままいけば次回は必ず合格します！",IF(AND($B$6=5,'３．管理会計論'!$J$22&gt;=16),"コツをつかむまではひたすら演習を。",IF(AND($B$6=5,'３．管理会計論'!$J$22&gt;=8),"現状の点数は実力ではないので、気落ちせずに邁進しよう！",IF(AND($B$6=5,'３．管理会計論'!$J$22&lt;=7),"気合いだ！気合いだ！気合いだ！")))))))))))))))))))))))))</f>
        <v>0</v>
      </c>
      <c r="G53" s="36" t="b">
        <f>IF(AND($B$6=1,'３．管理会計論'!$F$22&gt;=40),"A",IF(AND($B$6=1,'３．管理会計論'!$F$22&gt;=33),"B",IF(AND($B$6=1,'３．管理会計論'!$F$22&gt;=25),"C",IF(AND($B$6=1,'３．管理会計論'!$F$22&gt;=16),"D",IF(AND($B$6=1,'３．管理会計論'!$F$22&lt;=15),"E",IF(AND($B$6=2,'３．管理会計論'!$G$22&gt;=40),"A",IF(AND($B$6=2,'３．管理会計論'!$G$22&gt;=32),"B",IF(AND($B$6=2,'３．管理会計論'!$G$22&gt;=23),"C",IF(AND($B$6=2,'３．管理会計論'!$G$22&gt;=14),"D",IF(AND($B$6=2,'３．管理会計論'!$G$22&lt;=13),"E",IF(AND($B$6=3,'３．管理会計論'!$H$22&gt;=35),"A",IF(AND($B$6=3,'３．管理会計論'!$H$22&gt;=30),"B",IF(AND($B$6=3,'３．管理会計論'!$H$22&gt;=20),"C",IF(AND($B$6=3,'３．管理会計論'!$H$22&gt;=12),"D",IF(AND($B$6=3,'３．管理会計論'!$H$22&lt;=11),"E",IF(AND($B$6=4,'３．管理会計論'!$I$22&gt;=32),"A",IF(AND($B$6=4,'３．管理会計論'!$I$22&gt;=25),"B",IF(AND($B$6=4,'３．管理会計論'!$I$22&gt;=17),"C",IF(AND($B$6=4,'３．管理会計論'!$I$22&gt;=10),"D",IF(AND($B$6=4,'３．管理会計論'!$I$22&lt;=9),"E",IF(AND($B$6=5,'３．管理会計論'!$J$22&gt;=31),"A",IF(AND($B$6=5,'３．管理会計論'!$J$22&gt;=24),"B",IF(AND($B$6=5,'３．管理会計論'!$J$22&gt;=16),"C",IF(AND($B$6=5,'３．管理会計論'!$J$22&gt;=8),"D",IF(AND($B$6=5,'３．管理会計論'!$J$22&lt;=7),"E")))))))))))))))))))))))))</f>
        <v>0</v>
      </c>
      <c r="S53" s="33" t="s">
        <v>124</v>
      </c>
      <c r="T53" s="33">
        <v>4</v>
      </c>
      <c r="U53" s="34"/>
      <c r="V53" s="34" t="e">
        <f t="shared" ref="V53:V56" si="0">VLOOKUP(E53,$S$52:$T$56,2)</f>
        <v>#N/A</v>
      </c>
    </row>
    <row r="54" spans="2:22" ht="42" customHeight="1" x14ac:dyDescent="0.15">
      <c r="B54" s="47"/>
      <c r="C54" s="48"/>
      <c r="D54" s="26" t="s">
        <v>44</v>
      </c>
      <c r="E54" s="31" t="b">
        <f>IF(AND($B$6=1,'３．管理会計論'!$F$77&gt;=21),"A",IF(AND($B$6=1,'３．管理会計論'!$F$77&gt;=17),"B",IF(AND($B$6=1,'３．管理会計論'!$F$77&gt;=13),"C",IF(AND($B$6=1,'３．管理会計論'!$F$77&gt;=11),"D",IF(AND($B$6=1,'３．管理会計論'!$F$77&lt;=10),"E",IF(AND($B$6=2,'３．管理会計論'!$G$77&gt;=18),"A",IF(AND($B$6=2,'３．管理会計論'!$G$77&gt;=15),"B",IF(AND($B$6=2,'３．管理会計論'!$G$77&gt;=12),"C",IF(AND($B$6=2,'３．管理会計論'!$G$77&gt;=10),"D",IF(AND($B$6=2,'３．管理会計論'!$G$77&lt;=9),"E",IF(AND($B$6=3,'３．管理会計論'!$H$77&gt;=15),"A",IF(AND($B$6=3,'３．管理会計論'!$H$77&gt;=12),"B",IF(AND($B$6=3,'３．管理会計論'!$H$77&gt;=10),"C",IF(AND($B$6=3,'３．管理会計論'!$H$77&gt;=7),"D",IF(AND($B$6=3,'３．管理会計論'!$H$77&lt;=6),"E",IF(AND($B$6=4,'３．管理会計論'!$I$77&gt;=9),"A",IF(AND($B$6=4,'３．管理会計論'!$I$77&gt;=7),"B",IF(AND($B$6=4,'３．管理会計論'!$I$77&gt;=5),"C",IF(AND($B$6=4,'３．管理会計論'!$I$77&gt;=3),"D",IF(AND($B$6=4,'３．管理会計論'!$I$77&lt;=2),"E",IF(AND($B$6=5,'３．管理会計論'!$J$77&gt;=5),"A",IF(AND($B$6=5,'３．管理会計論'!$J$77&gt;=4),"B",IF(AND($B$6=5,'３．管理会計論'!$J$77&gt;=3),"C",IF(AND($B$6=5,'３．管理会計論'!$J$77&gt;=2),"D",IF(AND($B$6=5,'３．管理会計論'!$J$77&lt;=1),"E")))))))))))))))))))))))))</f>
        <v>0</v>
      </c>
      <c r="F54" s="35" t="b">
        <f>IF(AND($B$6=1,'３．管理会計論'!$F$77&gt;=21),"文句なし！最高です。",IF(AND($B$6=1,'３．管理会計論'!$F$77&gt;=17),"よくできましたね。スゴイ！",IF(AND($B$6=1,'３．管理会計論'!$F$77&gt;=13),"及第点です。もう少し基準の読込を。",IF(AND($B$6=1,'３．管理会計論'!$F$77&gt;=11),"基準は得点源になりますので、時間を割いて向き合おう！",IF(AND($B$6=1,'３．管理会計論'!$F$77&lt;=10),"理論対策は基準から始めるべし！",IF(AND($B$6=2,'３．管理会計論'!$G$77&gt;=18),"よくできました。この理解を論文でも。",IF(AND($B$6=2,'３．管理会計論'!$G$77&gt;=15),"ナイスですねー。合格レベルですねー。",IF(AND($B$6=2,'３．管理会計論'!$G$77&gt;=12),"あと一問は取りたかったですね。論文でリベンジだ。",IF(AND($B$6=2,'３．管理会計論'!$G$77&gt;=10),"ベースは出来ています。後は細部の精度UPを。",IF(AND($B$6=2,'３．管理会計論'!$G$77&lt;=9),"原価計算基準を徹底的に読み込みましょう。",IF(AND($B$6=3,'３．管理会計論'!$H$77&gt;=15),"素晴らしい！この調子で！",IF(AND($B$6=3,'３．管理会計論'!$H$77&gt;=12),"合格点！いい感じ！",IF(AND($B$6=3,'３．管理会計論'!$H$77&gt;=10),"これからの成長を期待します！",IF(AND($B$6=3,'３．管理会計論'!$H$77&gt;=7),"管理の理論は手薄になりがち。これを機にテコ入れを。",IF(AND($B$6=3,'３．管理会計論'!$H$77&lt;=6),"基準！基準！基準！",IF(AND($B$6=4,'３．管理会計論'!$I$77&gt;=9),"合格点です。おめでとう！",IF(AND($B$6=4,'３．管理会計論'!$I$77&gt;=7),"あと一歩！次回で巻き返しだ！",IF(AND($B$6=4,'３．管理会計論'!$I$77&gt;=5),"これからこれから！",IF(AND($B$6=4,'３．管理会計論'!$I$77&gt;=3),"諦めるにはまだ早い！",IF(AND($B$6=4,'３．管理会計論'!$I$77&lt;=2),"これからの努力次第で何とでもなりますよ！",IF(AND($B$6=5,'３．管理会計論'!$J$77&gt;=5),"合格点です。自信をもって下さい！",IF(AND($B$6=5,'３．管理会計論'!$J$77&gt;=4),"これからの頑張りに期待！",IF(AND($B$6=5,'３．管理会計論'!$J$77&gt;=3),"まだまだ大丈夫！",IF(AND($B$6=5,'３．管理会計論'!$J$77&gt;=2),"モチベーションを維持して突き進もう！",IF(AND($B$6=5,'３．管理会計論'!$J$77&lt;=1),"絶対に逃げちゃダメだよ。")))))))))))))))))))))))))</f>
        <v>0</v>
      </c>
      <c r="G54" s="36" t="b">
        <f>IF(AND($B$6=1,'３．管理会計論'!$F$77&gt;=21),"A",IF(AND($B$6=1,'３．管理会計論'!$F$77&gt;=17),"B",IF(AND($B$6=1,'３．管理会計論'!$F$77&gt;=13),"C",IF(AND($B$6=1,'３．管理会計論'!$F$77&gt;=11),"D",IF(AND($B$6=1,'３．管理会計論'!$F$77&lt;=10),"E",IF(AND($B$6=2,'３．管理会計論'!$G$77&gt;=18),"A",IF(AND($B$6=2,'３．管理会計論'!$G$77&gt;=15),"B",IF(AND($B$6=2,'３．管理会計論'!$G$77&gt;=12),"C",IF(AND($B$6=2,'３．管理会計論'!$G$77&gt;=10),"D",IF(AND($B$6=2,'３．管理会計論'!$G$77&lt;=9),"E",IF(AND($B$6=3,'３．管理会計論'!$H$77&gt;=15),"A",IF(AND($B$6=3,'３．管理会計論'!$H$77&gt;=12),"B",IF(AND($B$6=3,'３．管理会計論'!$H$77&gt;=10),"C",IF(AND($B$6=3,'３．管理会計論'!$H$77&gt;=7),"D",IF(AND($B$6=3,'３．管理会計論'!$H$77&lt;=6),"E",IF(AND($B$6=4,'３．管理会計論'!$I$77&gt;=9),"A",IF(AND($B$6=4,'３．管理会計論'!$I$77&gt;=7),"B",IF(AND($B$6=4,'３．管理会計論'!$I$77&gt;=5),"C",IF(AND($B$6=4,'３．管理会計論'!$I$77&gt;=3),"D",IF(AND($B$6=4,'３．管理会計論'!$I$77&lt;=2),"E",IF(AND($B$6=5,'３．管理会計論'!$J$77&gt;=5),"A",IF(AND($B$6=5,'３．管理会計論'!$J$77&gt;=4),"B",IF(AND($B$6=5,'３．管理会計論'!$J$77&gt;=3),"C",IF(AND($B$6=5,'３．管理会計論'!$J$77&gt;=2),"D",IF(AND($B$6=5,'３．管理会計論'!$J$77&lt;=1),"E")))))))))))))))))))))))))</f>
        <v>0</v>
      </c>
      <c r="S54" s="33" t="s">
        <v>125</v>
      </c>
      <c r="T54" s="33">
        <v>3</v>
      </c>
      <c r="U54" s="34"/>
      <c r="V54" s="34" t="e">
        <f t="shared" si="0"/>
        <v>#N/A</v>
      </c>
    </row>
    <row r="55" spans="2:22" ht="42" customHeight="1" x14ac:dyDescent="0.15">
      <c r="B55" s="41" t="s">
        <v>121</v>
      </c>
      <c r="C55" s="42"/>
      <c r="D55" s="43"/>
      <c r="E55" s="31" t="b">
        <f>IF(AND($B$6=1,'４．監査論'!$F$93&gt;=50),"A",IF(AND($B$6=1,'４．監査論'!$F$93&gt;=45),"B",IF(AND($B$6=1,'４．監査論'!$F$93&gt;=40),"C",IF(AND($B$6=1,'４．監査論'!$F$93&gt;=35),"D",IF(AND($B$6=1,'４．監査論'!$F$93&lt;=34),"E",IF(AND($B$6=2,'４．監査論'!$G$93&gt;=48),"A",IF(AND($B$6=2,'４．監査論'!$G$93&gt;=44),"B",IF(AND($B$6=2,'４．監査論'!$G$93&gt;=38),"C",IF(AND($B$6=2,'４．監査論'!$G$93&gt;=33),"D",IF(AND($B$6=2,'４．監査論'!$G$93&lt;=32),"E",IF(AND($B$6=3,'４．監査論'!$H$93&gt;=16),"A",IF(AND($B$6=3,'４．監査論'!$H$93&gt;=14),"B",IF(AND($B$6=3,'４．監査論'!$H$93&gt;=12),"C",IF(AND($B$6=3,'４．監査論'!$H$93&gt;=10),"D",IF(AND($B$6=3,'４．監査論'!$H$93&lt;=9),"E",IF(AND($B$6=4,'４．監査論'!$I$93&gt;=11),"A",IF(AND($B$6=4,'４．監査論'!$I$93&gt;=10),"B",IF(AND($B$6=4,'４．監査論'!$I$93&gt;=9),"C",IF(AND($B$6=4,'４．監査論'!$I$93&gt;=7),"D",IF(AND($B$6=4,'４．監査論'!$I$93&lt;=6),"E",IF(AND($B$6=5,'４．監査論'!$J$93&gt;=7),"A",IF(AND($B$6=5,'４．監査論'!$J$93&gt;=6),"B",IF(AND($B$6=5,'４．監査論'!$J$93&gt;=5),"C",IF(AND($B$6=5,'４．監査論'!$J$93&gt;=4),"D",IF(AND($B$6=5,'４．監査論'!$J$93&lt;=3),"E")))))))))))))))))))))))))</f>
        <v>0</v>
      </c>
      <c r="F55" s="35" t="b">
        <f>IF(AND($B$6=1,'４．監査論'!$F$93&gt;=50),"本当によく理解できています。論文合格筆頭候補です。",IF(AND($B$6=1,'４．監査論'!$F$93&gt;=45),"よく頑張りました。論文でもこの調子で。",IF(AND($B$6=1,'４．監査論'!$F$93&gt;=40),"一通りの理解は出来ています。及第点です！",IF(AND($B$6=1,'４．監査論'!$F$93&gt;=35),"監査は暗記ではなく、理解に徹しよう！",IF(AND($B$6=1,'４．監査論'!$F$93&lt;=34),"理解力がかけています。インプット講義は再度受けるべし！",IF(AND($B$6=2,'４．監査論'!$G$93&gt;=48),"無問題！論文でもこのままいきましょう！",IF(AND($B$6=2,'４．監査論'!$G$93&gt;=44),"しっかり理解できています。",IF(AND($B$6=2,'４．監査論'!$G$93&gt;=38),"論文に向けて理解の精度を高めましょう。",IF(AND($B$6=2,'４．監査論'!$G$93&gt;=33),"日ごろから考え、理解する習慣を。",IF(AND($B$6=2,'４．監査論'!$G$93&lt;=32),"講義を再度聴いて、知識のブラッシュアップを。",IF(AND($B$6=3,'４．監査論'!$H$93&gt;=16),"良いね！この調子！",IF(AND($B$6=3,'４．監査論'!$H$93&gt;=14),"及第点！上級では理解に努めましょう。",IF(AND($B$6=3,'４．監査論'!$H$93&gt;=12),"意外とレジュメでも解けるでしょ。上級では精度の向上を。",IF(AND($B$6=3,'４．監査論'!$H$93&gt;=10),"上級では監査に割く時間は増やしましょう。",IF(AND($B$6=3,'４．監査論'!$H$93&lt;=9),"理解が不足しています。監査に向き合う時間の確保は必須です。",IF(AND($B$6=4,'４．監査論'!$I$93&gt;=11),"好成績！この短期間でよく頑張りました。",IF(AND($B$6=4,'４．監査論'!$I$93&gt;=10),"いい感じに日々の講義を消化できています。この調子！",IF(AND($B$6=4,'４．監査論'!$I$93&gt;=9),"これからが本番です。君なら巻き返せる！",IF(AND($B$6=4,'４．監査論'!$I$93&gt;=7),"上級では理論に時間を割けるようにしましょうね。",IF(AND($B$6=4,'４．監査論'!$I$93&lt;=6),"諦めないで下さいね。全然大丈夫だよ。",IF(AND($B$6=5,'４．監査論'!$J$93&gt;=7),"GREAT！文句なし！",IF(AND($B$6=5,'４．監査論'!$J$93&gt;=6),"合格点！日々の継続を。",IF(AND($B$6=5,'４．監査論'!$J$93&gt;=5),"日々是勉強の精神で頑張ろう。",IF(AND($B$6=5,'４．監査論'!$J$93&gt;=4),"まだまだこれから！講義に食らいつこう！",IF(AND($B$6=5,'４．監査論'!$J$93&lt;=3),"よく逃げずに向き合いましたね。君なら100％リベンジできる！！")))))))))))))))))))))))))</f>
        <v>0</v>
      </c>
      <c r="G55" s="36" t="b">
        <f>IF(AND($B$6=1,'４．監査論'!$F$93&gt;=50),"A",IF(AND($B$6=1,'４．監査論'!$F$93&gt;=45),"B",IF(AND($B$6=1,'４．監査論'!$F$93&gt;=40),"C",IF(AND($B$6=1,'４．監査論'!$F$93&gt;=35),"D",IF(AND($B$6=1,'４．監査論'!$F$93&lt;=34),"E",IF(AND($B$6=2,'４．監査論'!$G$93&gt;=48),"A",IF(AND($B$6=2,'４．監査論'!$G$93&gt;=44),"B",IF(AND($B$6=2,'４．監査論'!$G$93&gt;=38),"C",IF(AND($B$6=2,'４．監査論'!$G$93&gt;=33),"D",IF(AND($B$6=2,'４．監査論'!$G$93&lt;=32),"E",IF(AND($B$6=3,'４．監査論'!$H$93&gt;=16),"A",IF(AND($B$6=3,'４．監査論'!$H$93&gt;=14),"B",IF(AND($B$6=3,'４．監査論'!$H$93&gt;=12),"C",IF(AND($B$6=3,'４．監査論'!$H$93&gt;=10),"D",IF(AND($B$6=3,'４．監査論'!$H$93&lt;=9),"E",IF(AND($B$6=4,'４．監査論'!$I$93&gt;=11),"A",IF(AND($B$6=4,'４．監査論'!$I$93&gt;=10),"B",IF(AND($B$6=4,'４．監査論'!$I$93&gt;=9),"C",IF(AND($B$6=4,'４．監査論'!$I$93&gt;=7),"D",IF(AND($B$6=4,'４．監査論'!$I$93&lt;=6),"E",IF(AND($B$6=5,'４．監査論'!$J$93&gt;=7),"A",IF(AND($B$6=5,'４．監査論'!$J$93&gt;=6),"B",IF(AND($B$6=5,'４．監査論'!$J$93&gt;=5),"C",IF(AND($B$6=5,'４．監査論'!$J$93&gt;=4),"D",IF(AND($B$6=5,'４．監査論'!$J$93&lt;=3),"E")))))))))))))))))))))))))</f>
        <v>0</v>
      </c>
      <c r="S55" s="33" t="s">
        <v>126</v>
      </c>
      <c r="T55" s="33">
        <v>2</v>
      </c>
      <c r="U55" s="34"/>
      <c r="V55" s="34" t="e">
        <f t="shared" si="0"/>
        <v>#N/A</v>
      </c>
    </row>
    <row r="56" spans="2:22" ht="42" customHeight="1" x14ac:dyDescent="0.15">
      <c r="B56" s="47" t="s">
        <v>42</v>
      </c>
      <c r="C56" s="48"/>
      <c r="D56" s="26" t="s">
        <v>43</v>
      </c>
      <c r="E56" s="31" t="b">
        <f>IF(AND($B$6=1,'５．財務会計論'!$F$29&gt;=64),"A",IF(AND($B$6=1,'５．財務会計論'!$F$29&gt;=56),"B",IF(AND($B$6=1,'５．財務会計論'!$F$29&gt;=48),"C",IF(AND($B$6=1,'５．財務会計論'!$F$29&gt;=38),"D",IF(AND($B$6=1,'５．財務会計論'!$F$29&lt;=37),"E",IF(AND($B$6=2,'５．財務会計論'!$G$29&gt;=60),"A",IF(AND($B$6=2,'５．財務会計論'!$G$29&gt;=52),"B",IF(AND($B$6=2,'５．財務会計論'!$G$29&gt;=44),"C",IF(AND($B$6=2,'５．財務会計論'!$G$29&gt;=36),"D",IF(AND($B$6=2,'５．財務会計論'!$G$29&lt;=35),"E",IF(AND($B$6=3,'５．財務会計論'!$H$29&gt;=52),"A",IF(AND($B$6=3,'５．財務会計論'!$H$29&gt;=46),"B",IF(AND($B$6=3,'５．財務会計論'!$H$29&gt;=35),"C",IF(AND($B$6=3,'５．財務会計論'!$H$29&gt;=28),"D",IF(AND($B$6=3,'５．財務会計論'!$H$29&lt;=27),"E",IF(AND($B$6=4,'５．財務会計論'!$I$29&gt;=46),"A",IF(AND($B$6=4,'５．財務会計論'!$I$29&gt;=40),"B",IF(AND($B$6=4,'５．財務会計論'!$I$29&gt;=32),"C",IF(AND($B$6=4,'５．財務会計論'!$I$29&gt;=24),"D",IF(AND($B$6=4,'５．財務会計論'!$I$29&lt;=23),"E",IF(AND($B$6=5,'５．財務会計論'!$J$29&gt;=32),"A",IF(AND($B$6=5,'５．財務会計論'!$J$29&gt;=28),"B",IF(AND($B$6=5,'５．財務会計論'!$J$29&gt;=20),"C",IF(AND($B$6=5,'５．財務会計論'!$J$29&gt;=16),"D",IF(AND($B$6=5,'５．財務会計論'!$J$29&lt;=15),"E")))))))))))))))))))))))))</f>
        <v>0</v>
      </c>
      <c r="F56" s="35" t="b">
        <f>IF(AND($B$6=1,'５．財務会計論'!$F$29&gt;=64),"素晴らしい計算力！合格！",IF(AND($B$6=1,'５．財務会計論'!$F$29&gt;=56),"高いレベルの計算力が維持できています。この調子！",IF(AND($B$6=1,'５．財務会計論'!$F$29&gt;=48),"論文対策として連結には注力しましょう。",IF(AND($B$6=1,'５．財務会計論'!$F$29&gt;=38),"基礎的な良問を繰り返し解くべし。",IF(AND($B$6=1,'５．財務会計論'!$F$29&lt;=37),"計算力は一夜にはつかないので、反復継続の精神を。頑張れ！",IF(AND($B$6=2,'５．財務会計論'!$G$29&gt;=60),"文句なしの合格点。素晴らしい！",IF(AND($B$6=2,'５．財務会計論'!$G$29&gt;=52),"1年でよくここまで計算力を養成できましたね。スゴイ！",IF(AND($B$6=2,'５．財務会計論'!$G$29&gt;=44),"平均レベルかな。君ならもう一つ上を目指せるはず！",IF(AND($B$6=2,'５．財務会計論'!$G$29&gt;=36),"ひたすら反復をして、演習に厚みをもたせよう。",IF(AND($B$6=2,'５．財務会計論'!$G$29&lt;=35),"アウトプットの習慣を徹底して身につけましょう。",IF(AND($B$6=3,'５．財務会計論'!$H$29&gt;=52),"合格レベル！よく頑張りました。",IF(AND($B$6=3,'５．財務会計論'!$H$29&gt;=46),"計算力はついています。自信を持って。",IF(AND($B$6=3,'５．財務会計論'!$H$29&gt;=35),"ここからが勝負！自分に打ち勝とう！",IF(AND($B$6=3,'５．財務会計論'!$H$29&gt;=28),"大丈夫！君なら巻き返せるよ。",IF(AND($B$6=3,'５．財務会計論'!$H$29&lt;=27),"良問に絞って反復演習をすべし。",IF(AND($B$6=4,'５．財務会計論'!$I$29&gt;=46),"圧倒的計算力！上級論点入れれば合格確定！！おめでとう！",IF(AND($B$6=4,'５．財務会計論'!$I$29&gt;=40),"ナイスな計算力ですねー。良いですね。",IF(AND($B$6=4,'５．財務会計論'!$I$29&gt;=32),"基礎力の定着を当面の目標にしましゅう。",IF(AND($B$6=4,'５．財務会計論'!$I$29&gt;=24),"アウトプットの重要性を再認識できればOK！ここから巻き返そう！",IF(AND($B$6=4,'５．財務会計論'!$I$29&lt;=23),"まだ終わってない。いや、始まってもいない。ここからが真骨頂！行ったろう！",IF(AND($B$6=5,'５．財務会計論'!$J$29&gt;=32),"神降臨！スゴイとしか言いようがありません。",IF(AND($B$6=5,'５．財務会計論'!$J$29&gt;=28),"短期間でよくぞここまで・・・最高です！",IF(AND($B$6=5,'５．財務会計論'!$J$29&gt;=20),"計算力の養成はまだ間に合う。これからテコ入れを。",IF(AND($B$6=5,'５．財務会計論'!$J$29&gt;=16),"日々の講義によく食らいつきましたね。ここからが勝負！",IF(AND($B$6=5,'５．財務会計論'!$J$29&lt;=15),"諦めてはいけませんぞ。速修の逆襲はここからだ！")))))))))))))))))))))))))</f>
        <v>0</v>
      </c>
      <c r="G56" s="36" t="b">
        <f>IF(AND($B$6=1,'５．財務会計論'!$F$29&gt;=64),"A",IF(AND($B$6=1,'５．財務会計論'!$F$29&gt;=56),"B",IF(AND($B$6=1,'５．財務会計論'!$F$29&gt;=48),"C",IF(AND($B$6=1,'５．財務会計論'!$F$29&gt;=38),"D",IF(AND($B$6=1,'５．財務会計論'!$F$29&lt;=37),"E",IF(AND($B$6=2,'５．財務会計論'!$G$29&gt;=60),"A",IF(AND($B$6=2,'５．財務会計論'!$G$29&gt;=52),"B",IF(AND($B$6=2,'５．財務会計論'!$G$29&gt;=44),"C",IF(AND($B$6=2,'５．財務会計論'!$G$29&gt;=36),"D",IF(AND($B$6=2,'５．財務会計論'!$G$29&lt;=35),"E",IF(AND($B$6=3,'５．財務会計論'!$H$29&gt;=52),"A",IF(AND($B$6=3,'５．財務会計論'!$H$29&gt;=46),"B",IF(AND($B$6=3,'５．財務会計論'!$H$29&gt;=35),"C",IF(AND($B$6=3,'５．財務会計論'!$H$29&gt;=28),"D",IF(AND($B$6=3,'５．財務会計論'!$H$29&lt;=27),"E",IF(AND($B$6=4,'５．財務会計論'!$I$29&gt;=46),"A",IF(AND($B$6=4,'５．財務会計論'!$I$29&gt;=40),"B",IF(AND($B$6=4,'５．財務会計論'!$I$29&gt;=32),"C",IF(AND($B$6=4,'５．財務会計論'!$I$29&gt;=24),"D",IF(AND($B$6=4,'５．財務会計論'!$I$29&lt;=23),"E",IF(AND($B$6=5,'５．財務会計論'!$J$29&gt;=32),"A",IF(AND($B$6=5,'５．財務会計論'!$J$29&gt;=28),"B",IF(AND($B$6=5,'５．財務会計論'!$J$29&gt;=20),"C",IF(AND($B$6=5,'５．財務会計論'!$J$29&gt;=16),"D",IF(AND($B$6=5,'５．財務会計論'!$J$29&lt;=15),"E")))))))))))))))))))))))))</f>
        <v>0</v>
      </c>
      <c r="S56" s="33" t="s">
        <v>127</v>
      </c>
      <c r="T56" s="33">
        <v>1</v>
      </c>
      <c r="U56" s="34"/>
      <c r="V56" s="34" t="e">
        <f t="shared" si="0"/>
        <v>#N/A</v>
      </c>
    </row>
    <row r="57" spans="2:22" ht="42" customHeight="1" x14ac:dyDescent="0.15">
      <c r="B57" s="47"/>
      <c r="C57" s="48"/>
      <c r="D57" s="26" t="s">
        <v>44</v>
      </c>
      <c r="E57" s="31" t="b">
        <f>IF(AND($B$6=1,'５．財務会計論'!$F$96&gt;=18),"A",IF(AND($B$6=1,'５．財務会計論'!$F$96&gt;=15),"B",IF(AND($B$6=1,'５．財務会計論'!$F$96&gt;=13),"C",IF(AND($B$6=1,'５．財務会計論'!$F$96&gt;=11),"D",IF(AND($B$6=1,'５．財務会計論'!$F$96&lt;=10),"E",IF(AND($B$6=2,'５．財務会計論'!$G$96&gt;=15),"A",IF(AND($B$6=2,'５．財務会計論'!$G$96&gt;=13),"B",IF(AND($B$6=2,'５．財務会計論'!$G$96&gt;=10),"C",IF(AND($B$6=2,'５．財務会計論'!$G$96&gt;=8),"D",IF(AND($B$6=2,'５．財務会計論'!$G$96&lt;=7),"E",IF(AND($B$6=3,'５．財務会計論'!$H$96&gt;=9),"A",IF(AND($B$6=3,'５．財務会計論'!$H$96&gt;=7),"B",IF(AND($B$6=3,'５．財務会計論'!$H$96&gt;=5),"C",IF(AND($B$6=3,'５．財務会計論'!$H$96&gt;=4),"D",IF(AND($B$6=3,'５．財務会計論'!$H$96&lt;=3),"E",IF(AND($B$6=4,'５．財務会計論'!$I$96&gt;=7),"A",IF(AND($B$6=4,'５．財務会計論'!$I$96&gt;=6),"B",IF(AND($B$6=4,'５．財務会計論'!$I$96&gt;=4),"C",IF(AND($B$6=4,'５．財務会計論'!$I$96&gt;=2),"D",IF(AND($B$6=4,'５．財務会計論'!$I$96&lt;=1),"E",IF(AND($B$6=5,'５．財務会計論'!$J$96&gt;=4),"A",IF(AND($B$6=5,'５．財務会計論'!$J$96&gt;=3),"B",IF(AND($B$6=5,'５．財務会計論'!$J$96&gt;=2),"C",IF(AND($B$6=5,'５．財務会計論'!$J$96&gt;=1),"D",IF(AND($B$6=5,'５．財務会計論'!$J$96&lt;=0),"E")))))))))))))))))))))))))</f>
        <v>0</v>
      </c>
      <c r="F57" s="35" t="b">
        <f>IF(AND($B$6=1,'５．財務会計論'!$F$96&gt;=18),"合格点です。よく理解できています。",IF(AND($B$6=1,'５．財務会計論'!$F$96&gt;=15),"論文の財表は重要なので、この調子で理解を深めましょう。",IF(AND($B$6=1,'５．財務会計論'!$F$96&gt;=13),"よく食らいつきましたね。この努力はきっと活きるよ。",IF(AND($B$6=1,'５．財務会計論'!$F$96&gt;=11),"会計基準の目的や趣旨の理解に努めよう。",IF(AND($B$6=1,'５．財務会計論'!$F$96&lt;=10),"基準の読込が不足しています。次回はここを改善しましょう。",IF(AND($B$6=2,'５．財務会計論'!$G$96&gt;=15),"合格レベルです。素晴らしい！",IF(AND($B$6=2,'５．財務会計論'!$G$96&gt;=13),"食らい付き、よく凌ぎましたね。その精神は論文で100％いきます。",IF(AND($B$6=2,'５．財務会計論'!$G$96&gt;=10),"理解を重視して取り組んでいきましょう。",IF(AND($B$6=2,'５．財務会計論'!$G$96&gt;=8),"まだまだ伸びる余地があります。要リベンジだ。",IF(AND($B$6=2,'５．財務会計論'!$G$96&lt;=7),"諦めちゃダメです。続ければ必ず光は指す！",IF(AND($B$6=3,'５．財務会計論'!$H$96&gt;=9),"次回合格！このペースで頑張りましょう。",IF(AND($B$6=3,'５．財務会計論'!$H$96&gt;=7),"ナイス理解。このまま継続を。",IF(AND($B$6=3,'５．財務会計論'!$H$96&gt;=5),"まだまだこれからです。上級で底上げを図ろう。",IF(AND($B$6=3,'５．財務会計論'!$H$96&gt;=4),"OK！まだ短答の途中。これからこれから！",IF(AND($B$6=3,'５．財務会計論'!$H$96&lt;=3),"まだまだワンチャンあります！絶対リベンジしてやろう。",IF(AND($B$6=4,'５．財務会計論'!$I$96&gt;=7),"現状、合格ライン。このまま上級でも頑張りましょう！",IF(AND($B$6=4,'５．財務会計論'!$I$96&gt;=6),"OK！いい感じ。ここまでは理解できています。",IF(AND($B$6=4,'５．財務会計論'!$I$96&gt;=4),"これからの頑張りに期待！",IF(AND($B$6=4,'５．財務会計論'!$I$96&gt;=2),"上級の講義はしっかり聴きましょう！",IF(AND($B$6=4,'５．財務会計論'!$I$96&lt;=1),"上級講義を通じてリベンジを。要巻き返し。",IF(AND($B$6=5,'５．財務会計論'!$J$96&gt;=4),"良いですよー。この調子この調子！",IF(AND($B$6=5,'５．財務会計論'!$J$96&gt;=3),"ここからが本番！気を緩めずに。",IF(AND($B$6=5,'５．財務会計論'!$J$96&gt;=2),"入門講義のレジュメを見返してみましょう。",IF(AND($B$6=5,'５．財務会計論'!$J$96&gt;=1),"上級講義の倍速聴きを禁止します。しっかり理解しながら受けよう。",IF(AND($B$6=5,'５．財務会計論'!$J$96&lt;=0),"上級講義の倍速聴きを禁止します。分かった気になっています。しっかり理解しましょう。")))))))))))))))))))))))))</f>
        <v>0</v>
      </c>
      <c r="G57" s="36" t="b">
        <f>IF(AND($B$6=1,'５．財務会計論'!$F$96&gt;=18),"A",IF(AND($B$6=1,'５．財務会計論'!$F$96&gt;=15),"B",IF(AND($B$6=1,'５．財務会計論'!$F$96&gt;=13),"C",IF(AND($B$6=1,'５．財務会計論'!$F$96&gt;=11),"D",IF(AND($B$6=1,'５．財務会計論'!$F$96&lt;=10),"E",IF(AND($B$6=2,'５．財務会計論'!$G$96&gt;=15),"A",IF(AND($B$6=2,'５．財務会計論'!$G$96&gt;=13),"B",IF(AND($B$6=2,'５．財務会計論'!$G$96&gt;=10),"C",IF(AND($B$6=2,'５．財務会計論'!$G$96&gt;=8),"D",IF(AND($B$6=2,'５．財務会計論'!$G$96&lt;=7),"E",IF(AND($B$6=3,'５．財務会計論'!$H$96&gt;=9),"A",IF(AND($B$6=3,'５．財務会計論'!$H$96&gt;=7),"B",IF(AND($B$6=3,'５．財務会計論'!$H$96&gt;=5),"C",IF(AND($B$6=3,'５．財務会計論'!$H$96&gt;=4),"D",IF(AND($B$6=3,'５．財務会計論'!$H$96&lt;=3),"E",IF(AND($B$6=4,'５．財務会計論'!$I$96&gt;=7),"A",IF(AND($B$6=4,'５．財務会計論'!$I$96&gt;=6),"B",IF(AND($B$6=4,'５．財務会計論'!$I$96&gt;=4),"C",IF(AND($B$6=4,'５．財務会計論'!$I$96&gt;=2),"D",IF(AND($B$6=4,'５．財務会計論'!$I$96&lt;=1),"E",IF(AND($B$6=5,'５．財務会計論'!$J$96&gt;=4),"A",IF(AND($B$6=5,'５．財務会計論'!$J$96&gt;=3),"B",IF(AND($B$6=5,'５．財務会計論'!$J$96&gt;=2),"C",IF(AND($B$6=5,'５．財務会計論'!$J$96&gt;=1),"D",IF(AND($B$6=5,'５．財務会計論'!$J$96&lt;=0),"E")))))))))))))))))))))))))</f>
        <v>0</v>
      </c>
      <c r="S57" s="34"/>
      <c r="T57" s="34"/>
      <c r="U57" s="34"/>
      <c r="V57" s="34" t="e">
        <f>VLOOKUP(E57,$S$52:$T$56,2)</f>
        <v>#N/A</v>
      </c>
    </row>
    <row r="58" spans="2:22" ht="42" customHeight="1" thickBot="1" x14ac:dyDescent="0.2">
      <c r="B58" s="44" t="s">
        <v>122</v>
      </c>
      <c r="C58" s="45"/>
      <c r="D58" s="46"/>
      <c r="E58" s="32" t="e">
        <f>IF($V$58&gt;=26,"A",IF($V$58&gt;=20,"B",IF($V$58&gt;=14,"C",IF($V$58&gt;=8,"D","E"))))</f>
        <v>#N/A</v>
      </c>
      <c r="F58" s="37" t="e">
        <f>IF(AND(OR($B$6=1,$B$6=2),V58&gt;=26),"論文合格間違いナシ！本当によく頑張りました！",IF(AND(OR($B$6=1,$B$6=2),V58&gt;=20),"基礎力はついています。素晴らしい！論文合格はすぐそこ！！",IF(AND(OR($B$6=1,$B$6=2),V58&gt;=14),"現在、論文当落選上にいます。ここからが勝負！頑張りましょう！",IF(AND(OR($B$6=1,$B$6=2),V58&gt;=8),"論文は自分との闘いです。自分を信じて！",IF(OR(AND($B$6=1,$B$6=2),V58&lt;=7),"諦めたらそこで試合終了ですよ。君なら必ず巻き返せる！",IF(AND(OR($B$6=3,$B$6=4,$B$6=5),V58&gt;=26),"次回の短答は当確です。おめでとう！",IF(AND(OR($B$6=3,$B$6=4,$B$6=5),V58&gt;=20),"素晴らしい基礎力。君の勉強方法に間違いナシ！",IF(AND(OR($B$6=3,$B$6=4,$B$6=5),V58&gt;=14),"良い調子です。もう少しアクセルを踏んで行きましょう。",IF(AND(OR($B$6=3,$B$6=4,$B$6=5),V58&gt;=8),"まだまだこれからですよ！これからの頑張りに期待！",IF(AND(OR($B$6=3,$B$6=4,$B$6=5),V58&lt;=7),"短答は追い込みをかけれます。絶対に諦めちゃダメです！！"))))))))))</f>
        <v>#N/A</v>
      </c>
      <c r="G58" s="38" t="b">
        <f>IF(AND($B$6=1,'２．企業法'!$F$93&gt;=50),"A",IF(AND($B$6=1,'２．企業法'!$F$93&gt;=45),"B",IF(AND($B$6=1,'２．企業法'!$F$93&gt;=40),"C",IF(AND($B$6=1,'２．企業法'!$F$93&gt;=35),"D",IF(AND($B$6=1,'２．企業法'!$F$93&lt;=34),"E",IF(AND($B$6=2,'２．企業法'!$G$93&gt;=42),"A",IF(AND($B$6=2,'２．企業法'!$G$93&gt;=35),"B",IF(AND($B$6=2,'２．企業法'!$G$93&gt;=32),"C",IF(AND($B$6=2,'２．企業法'!$G$93&gt;=30),"D",IF(AND($B$6=2,'２．企業法'!$G$93&lt;=29),"E",IF(AND($B$6=3,'２．企業法'!$H$93&gt;=18),"A",IF(AND($B$6=3,'２．企業法'!$H$93&gt;=14),"B",IF(AND($B$6=3,'２．企業法'!$H$93&gt;=12),"C",IF(AND($B$6=3,'２．企業法'!$H$93&gt;=11),"D",IF(AND($B$6=3,'２．企業法'!$H$93&lt;=10),"E",IF(AND($B$6=4,'２．企業法'!$I$93&gt;=16),"A",IF(AND($B$6=4,'２．企業法'!$I$93&gt;=13),"B",IF(AND($B$6=4,'２．企業法'!$I$93&gt;=11),"C",IF(AND($B$6=4,'２．企業法'!$I$93&gt;=10),"D",IF(AND($B$6=4,'２．企業法'!$I$93&lt;=9),"E",IF(AND($B$6=5,'２．企業法'!$J$93&gt;=10),"A",IF(AND($B$6=5,'２．企業法'!$J$93&gt;=9),"B",IF(AND($B$6=5,'２．企業法'!$J$93&gt;=8),"C",IF(AND($B$6=5,'２．企業法'!$J$93&gt;=6),"D",IF(AND($B$6=5,'２．企業法'!$J$93&lt;=5),"E")))))))))))))))))))))))))</f>
        <v>0</v>
      </c>
      <c r="S58" s="34"/>
      <c r="T58" s="34"/>
      <c r="U58" s="34"/>
      <c r="V58" s="34" t="e">
        <f>SUM(V52:V57)</f>
        <v>#N/A</v>
      </c>
    </row>
    <row r="59" spans="2:22" ht="14.25" thickTop="1" x14ac:dyDescent="0.15"/>
  </sheetData>
  <mergeCells count="24">
    <mergeCell ref="B17:G25"/>
    <mergeCell ref="B29:G37"/>
    <mergeCell ref="B8:D8"/>
    <mergeCell ref="C9:D9"/>
    <mergeCell ref="C10:D10"/>
    <mergeCell ref="C11:D11"/>
    <mergeCell ref="C12:D12"/>
    <mergeCell ref="C13:D13"/>
    <mergeCell ref="G9:G10"/>
    <mergeCell ref="G11:G13"/>
    <mergeCell ref="F56:G56"/>
    <mergeCell ref="F57:G57"/>
    <mergeCell ref="F58:G58"/>
    <mergeCell ref="B51:D51"/>
    <mergeCell ref="B52:D52"/>
    <mergeCell ref="B55:D55"/>
    <mergeCell ref="B58:D58"/>
    <mergeCell ref="B53:C54"/>
    <mergeCell ref="B56:C57"/>
    <mergeCell ref="F51:G51"/>
    <mergeCell ref="F52:G52"/>
    <mergeCell ref="F53:G53"/>
    <mergeCell ref="F54:G54"/>
    <mergeCell ref="F55:G55"/>
  </mergeCells>
  <phoneticPr fontId="1"/>
  <dataValidations count="1">
    <dataValidation type="list" allowBlank="1" showInputMessage="1" showErrorMessage="1" sqref="B6">
      <formula1>"1,2,3,4,5"</formula1>
    </dataValidation>
  </dataValidations>
  <pageMargins left="0.7" right="0.7" top="0.75" bottom="0.75" header="0.3" footer="0.3"/>
  <pageSetup paperSize="9" orientation="portrait" horizontalDpi="0" verticalDpi="0" r:id="rId1"/>
  <rowBreaks count="1" manualBreakCount="1">
    <brk id="47" max="6" man="1"/>
  </rowBreaks>
  <ignoredErrors>
    <ignoredError sqref="V52:V58"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99"/>
  <sheetViews>
    <sheetView zoomScaleNormal="100" workbookViewId="0">
      <selection activeCell="G2" sqref="G2"/>
    </sheetView>
  </sheetViews>
  <sheetFormatPr defaultRowHeight="13.5" x14ac:dyDescent="0.15"/>
  <cols>
    <col min="1" max="1" width="3.625" customWidth="1"/>
    <col min="3" max="3" width="10.5" customWidth="1"/>
    <col min="4" max="4" width="9" style="12"/>
    <col min="5" max="5" width="5.125" customWidth="1"/>
    <col min="6" max="10" width="11" customWidth="1"/>
  </cols>
  <sheetData>
    <row r="2" spans="2:10" x14ac:dyDescent="0.15">
      <c r="B2" s="57" t="s">
        <v>40</v>
      </c>
      <c r="C2" s="57"/>
      <c r="D2" s="9" t="str">
        <f>IF(OR('１．全体講評'!B6=1,'１．全体講評'!B6=2),"論文合格力判定","短答合格力判定")</f>
        <v>短答合格力判定</v>
      </c>
      <c r="I2" s="24"/>
      <c r="J2" t="s">
        <v>79</v>
      </c>
    </row>
    <row r="4" spans="2:10" x14ac:dyDescent="0.15">
      <c r="B4" s="24"/>
      <c r="C4" t="s">
        <v>80</v>
      </c>
    </row>
    <row r="6" spans="2:10" x14ac:dyDescent="0.15">
      <c r="B6" s="10" t="s">
        <v>33</v>
      </c>
      <c r="C6" s="58" t="s">
        <v>103</v>
      </c>
      <c r="D6" s="58"/>
      <c r="E6" s="58"/>
      <c r="F6" s="58"/>
      <c r="G6" s="58"/>
      <c r="H6" s="58"/>
      <c r="I6" s="58"/>
      <c r="J6" s="58"/>
    </row>
    <row r="7" spans="2:10" x14ac:dyDescent="0.15">
      <c r="B7" s="10" t="s">
        <v>34</v>
      </c>
      <c r="C7" s="59" t="s">
        <v>100</v>
      </c>
      <c r="D7" s="58"/>
      <c r="E7" s="58"/>
      <c r="F7" s="58"/>
      <c r="G7" s="58"/>
      <c r="H7" s="58"/>
      <c r="I7" s="58"/>
      <c r="J7" s="58"/>
    </row>
    <row r="9" spans="2:10" x14ac:dyDescent="0.15">
      <c r="B9" s="9"/>
      <c r="C9" s="9"/>
      <c r="D9" s="18"/>
      <c r="E9" s="9"/>
      <c r="F9" s="18">
        <v>1</v>
      </c>
      <c r="G9" s="18">
        <v>2</v>
      </c>
      <c r="H9" s="18">
        <v>3</v>
      </c>
      <c r="I9" s="18">
        <v>4</v>
      </c>
      <c r="J9" s="18">
        <v>5</v>
      </c>
    </row>
    <row r="10" spans="2:10" x14ac:dyDescent="0.15">
      <c r="B10" s="18" t="s">
        <v>19</v>
      </c>
      <c r="C10" s="18" t="s">
        <v>21</v>
      </c>
      <c r="D10" s="18" t="s">
        <v>25</v>
      </c>
      <c r="E10" s="9"/>
      <c r="F10" s="18" t="s">
        <v>30</v>
      </c>
      <c r="G10" s="18" t="s">
        <v>1</v>
      </c>
      <c r="H10" s="18" t="s">
        <v>2</v>
      </c>
      <c r="I10" s="18" t="s">
        <v>3</v>
      </c>
      <c r="J10" s="18" t="s">
        <v>222</v>
      </c>
    </row>
    <row r="11" spans="2:10" x14ac:dyDescent="0.15">
      <c r="B11" s="56">
        <v>1</v>
      </c>
      <c r="C11" s="11" t="s">
        <v>20</v>
      </c>
      <c r="D11" s="11" t="s">
        <v>26</v>
      </c>
      <c r="F11" s="15"/>
      <c r="G11" s="15"/>
      <c r="H11" s="6"/>
      <c r="I11" s="6"/>
      <c r="J11" s="6"/>
    </row>
    <row r="12" spans="2:10" x14ac:dyDescent="0.15">
      <c r="B12" s="56"/>
      <c r="C12" s="11" t="s">
        <v>22</v>
      </c>
      <c r="D12" s="11" t="s">
        <v>26</v>
      </c>
      <c r="F12" s="15"/>
      <c r="G12" s="6"/>
      <c r="H12" s="6"/>
      <c r="I12" s="6"/>
      <c r="J12" s="6"/>
    </row>
    <row r="13" spans="2:10" x14ac:dyDescent="0.15">
      <c r="B13" s="56"/>
      <c r="C13" s="11" t="s">
        <v>23</v>
      </c>
      <c r="D13" s="11" t="s">
        <v>27</v>
      </c>
      <c r="F13" s="15"/>
      <c r="G13" s="15"/>
      <c r="H13" s="6"/>
      <c r="I13" s="6"/>
      <c r="J13" s="6"/>
    </row>
    <row r="14" spans="2:10" x14ac:dyDescent="0.15">
      <c r="B14" s="56"/>
      <c r="C14" s="11" t="s">
        <v>24</v>
      </c>
      <c r="D14" s="11" t="s">
        <v>27</v>
      </c>
      <c r="F14" s="15"/>
      <c r="G14" s="15"/>
      <c r="H14" s="15"/>
      <c r="I14" s="6"/>
      <c r="J14" s="6"/>
    </row>
    <row r="15" spans="2:10" x14ac:dyDescent="0.15">
      <c r="B15" s="56">
        <v>2</v>
      </c>
      <c r="C15" s="11" t="s">
        <v>20</v>
      </c>
      <c r="D15" s="11" t="s">
        <v>26</v>
      </c>
      <c r="F15" s="15"/>
      <c r="G15" s="15"/>
      <c r="H15" s="6"/>
      <c r="I15" s="6"/>
      <c r="J15" s="6"/>
    </row>
    <row r="16" spans="2:10" x14ac:dyDescent="0.15">
      <c r="B16" s="56"/>
      <c r="C16" s="11" t="s">
        <v>22</v>
      </c>
      <c r="D16" s="11" t="s">
        <v>26</v>
      </c>
      <c r="F16" s="15"/>
      <c r="G16" s="15"/>
      <c r="H16" s="6"/>
      <c r="I16" s="6"/>
      <c r="J16" s="6"/>
    </row>
    <row r="17" spans="2:10" x14ac:dyDescent="0.15">
      <c r="B17" s="56"/>
      <c r="C17" s="11" t="s">
        <v>23</v>
      </c>
      <c r="D17" s="11" t="s">
        <v>27</v>
      </c>
      <c r="F17" s="6"/>
      <c r="G17" s="6"/>
      <c r="H17" s="6"/>
      <c r="I17" s="6"/>
      <c r="J17" s="6"/>
    </row>
    <row r="18" spans="2:10" x14ac:dyDescent="0.15">
      <c r="B18" s="56"/>
      <c r="C18" s="11" t="s">
        <v>24</v>
      </c>
      <c r="D18" s="11" t="s">
        <v>27</v>
      </c>
      <c r="F18" s="15"/>
      <c r="G18" s="15"/>
      <c r="H18" s="6"/>
      <c r="I18" s="6"/>
      <c r="J18" s="6"/>
    </row>
    <row r="19" spans="2:10" x14ac:dyDescent="0.15">
      <c r="B19" s="56">
        <v>3</v>
      </c>
      <c r="C19" s="11" t="s">
        <v>20</v>
      </c>
      <c r="D19" s="11" t="s">
        <v>27</v>
      </c>
      <c r="F19" s="15"/>
      <c r="G19" s="15"/>
      <c r="H19" s="15"/>
      <c r="I19" s="15"/>
      <c r="J19" s="15"/>
    </row>
    <row r="20" spans="2:10" x14ac:dyDescent="0.15">
      <c r="B20" s="56"/>
      <c r="C20" s="11" t="s">
        <v>22</v>
      </c>
      <c r="D20" s="11" t="s">
        <v>26</v>
      </c>
      <c r="F20" s="15"/>
      <c r="G20" s="6"/>
      <c r="H20" s="6"/>
      <c r="I20" s="6"/>
      <c r="J20" s="6"/>
    </row>
    <row r="21" spans="2:10" x14ac:dyDescent="0.15">
      <c r="B21" s="56"/>
      <c r="C21" s="11" t="s">
        <v>23</v>
      </c>
      <c r="D21" s="11" t="s">
        <v>26</v>
      </c>
      <c r="F21" s="15"/>
      <c r="G21" s="15"/>
      <c r="H21" s="15"/>
      <c r="I21" s="15"/>
      <c r="J21" s="6"/>
    </row>
    <row r="22" spans="2:10" x14ac:dyDescent="0.15">
      <c r="B22" s="56"/>
      <c r="C22" s="11" t="s">
        <v>24</v>
      </c>
      <c r="D22" s="11" t="s">
        <v>27</v>
      </c>
      <c r="F22" s="15"/>
      <c r="G22" s="15"/>
      <c r="H22" s="15"/>
      <c r="I22" s="15"/>
      <c r="J22" s="15"/>
    </row>
    <row r="23" spans="2:10" x14ac:dyDescent="0.15">
      <c r="B23" s="56">
        <v>4</v>
      </c>
      <c r="C23" s="11" t="s">
        <v>20</v>
      </c>
      <c r="D23" s="11" t="s">
        <v>27</v>
      </c>
      <c r="F23" s="6"/>
      <c r="G23" s="6"/>
      <c r="H23" s="6"/>
      <c r="I23" s="6"/>
      <c r="J23" s="6"/>
    </row>
    <row r="24" spans="2:10" x14ac:dyDescent="0.15">
      <c r="B24" s="56"/>
      <c r="C24" s="11" t="s">
        <v>22</v>
      </c>
      <c r="D24" s="11" t="s">
        <v>27</v>
      </c>
      <c r="F24" s="15"/>
      <c r="G24" s="15"/>
      <c r="H24" s="15"/>
      <c r="I24" s="15"/>
      <c r="J24" s="15"/>
    </row>
    <row r="25" spans="2:10" x14ac:dyDescent="0.15">
      <c r="B25" s="56"/>
      <c r="C25" s="11" t="s">
        <v>23</v>
      </c>
      <c r="D25" s="11" t="s">
        <v>26</v>
      </c>
      <c r="F25" s="15"/>
      <c r="G25" s="6"/>
      <c r="H25" s="6"/>
      <c r="I25" s="6"/>
      <c r="J25" s="6"/>
    </row>
    <row r="26" spans="2:10" x14ac:dyDescent="0.15">
      <c r="B26" s="56"/>
      <c r="C26" s="11" t="s">
        <v>24</v>
      </c>
      <c r="D26" s="11" t="s">
        <v>26</v>
      </c>
      <c r="F26" s="15"/>
      <c r="G26" s="15"/>
      <c r="H26" s="15"/>
      <c r="I26" s="15"/>
      <c r="J26" s="6"/>
    </row>
    <row r="27" spans="2:10" x14ac:dyDescent="0.15">
      <c r="B27" s="56">
        <v>5</v>
      </c>
      <c r="C27" s="11" t="s">
        <v>20</v>
      </c>
      <c r="D27" s="11" t="s">
        <v>26</v>
      </c>
      <c r="F27" s="15"/>
      <c r="G27" s="15"/>
      <c r="H27" s="15"/>
      <c r="I27" s="15"/>
      <c r="J27" s="15"/>
    </row>
    <row r="28" spans="2:10" x14ac:dyDescent="0.15">
      <c r="B28" s="56"/>
      <c r="C28" s="11" t="s">
        <v>22</v>
      </c>
      <c r="D28" s="11" t="s">
        <v>27</v>
      </c>
      <c r="F28" s="15"/>
      <c r="G28" s="15"/>
      <c r="H28" s="15"/>
      <c r="I28" s="15"/>
      <c r="J28" s="15"/>
    </row>
    <row r="29" spans="2:10" x14ac:dyDescent="0.15">
      <c r="B29" s="56"/>
      <c r="C29" s="11" t="s">
        <v>23</v>
      </c>
      <c r="D29" s="11" t="s">
        <v>27</v>
      </c>
      <c r="F29" s="15"/>
      <c r="G29" s="15"/>
      <c r="H29" s="15"/>
      <c r="I29" s="15"/>
      <c r="J29" s="15"/>
    </row>
    <row r="30" spans="2:10" x14ac:dyDescent="0.15">
      <c r="B30" s="56"/>
      <c r="C30" s="11" t="s">
        <v>24</v>
      </c>
      <c r="D30" s="11" t="s">
        <v>26</v>
      </c>
      <c r="F30" s="15"/>
      <c r="G30" s="15"/>
      <c r="H30" s="15"/>
      <c r="I30" s="15"/>
      <c r="J30" s="6"/>
    </row>
    <row r="31" spans="2:10" x14ac:dyDescent="0.15">
      <c r="B31" s="56">
        <v>6</v>
      </c>
      <c r="C31" s="11" t="s">
        <v>20</v>
      </c>
      <c r="D31" s="11" t="s">
        <v>27</v>
      </c>
      <c r="F31" s="15"/>
      <c r="G31" s="15"/>
      <c r="H31" s="6"/>
      <c r="I31" s="6"/>
      <c r="J31" s="6"/>
    </row>
    <row r="32" spans="2:10" x14ac:dyDescent="0.15">
      <c r="B32" s="56"/>
      <c r="C32" s="11" t="s">
        <v>22</v>
      </c>
      <c r="D32" s="11" t="s">
        <v>26</v>
      </c>
      <c r="F32" s="15"/>
      <c r="G32" s="15"/>
      <c r="H32" s="15"/>
      <c r="I32" s="15"/>
      <c r="J32" s="6"/>
    </row>
    <row r="33" spans="2:10" x14ac:dyDescent="0.15">
      <c r="B33" s="56"/>
      <c r="C33" s="11" t="s">
        <v>23</v>
      </c>
      <c r="D33" s="11" t="s">
        <v>26</v>
      </c>
      <c r="F33" s="15"/>
      <c r="G33" s="15"/>
      <c r="H33" s="15"/>
      <c r="I33" s="15"/>
      <c r="J33" s="6"/>
    </row>
    <row r="34" spans="2:10" x14ac:dyDescent="0.15">
      <c r="B34" s="56"/>
      <c r="C34" s="11" t="s">
        <v>24</v>
      </c>
      <c r="D34" s="11" t="s">
        <v>27</v>
      </c>
      <c r="F34" s="15"/>
      <c r="G34" s="15"/>
      <c r="H34" s="15"/>
      <c r="I34" s="15"/>
      <c r="J34" s="15"/>
    </row>
    <row r="35" spans="2:10" x14ac:dyDescent="0.15">
      <c r="B35" s="56">
        <v>7</v>
      </c>
      <c r="C35" s="11" t="s">
        <v>20</v>
      </c>
      <c r="D35" s="11" t="s">
        <v>26</v>
      </c>
      <c r="F35" s="15"/>
      <c r="G35" s="15"/>
      <c r="H35" s="15"/>
      <c r="I35" s="15"/>
      <c r="J35" s="15"/>
    </row>
    <row r="36" spans="2:10" x14ac:dyDescent="0.15">
      <c r="B36" s="56"/>
      <c r="C36" s="11" t="s">
        <v>22</v>
      </c>
      <c r="D36" s="11" t="s">
        <v>27</v>
      </c>
      <c r="F36" s="15"/>
      <c r="G36" s="15"/>
      <c r="H36" s="15"/>
      <c r="I36" s="15"/>
      <c r="J36" s="6"/>
    </row>
    <row r="37" spans="2:10" x14ac:dyDescent="0.15">
      <c r="B37" s="56"/>
      <c r="C37" s="11" t="s">
        <v>23</v>
      </c>
      <c r="D37" s="11" t="s">
        <v>27</v>
      </c>
      <c r="F37" s="15"/>
      <c r="G37" s="15"/>
      <c r="H37" s="15"/>
      <c r="I37" s="15"/>
      <c r="J37" s="15"/>
    </row>
    <row r="38" spans="2:10" x14ac:dyDescent="0.15">
      <c r="B38" s="56"/>
      <c r="C38" s="11" t="s">
        <v>24</v>
      </c>
      <c r="D38" s="11" t="s">
        <v>26</v>
      </c>
      <c r="F38" s="15"/>
      <c r="G38" s="15"/>
      <c r="H38" s="15"/>
      <c r="I38" s="15"/>
      <c r="J38" s="6"/>
    </row>
    <row r="39" spans="2:10" x14ac:dyDescent="0.15">
      <c r="B39" s="56">
        <v>8</v>
      </c>
      <c r="C39" s="11" t="s">
        <v>20</v>
      </c>
      <c r="D39" s="11" t="s">
        <v>27</v>
      </c>
      <c r="F39" s="15"/>
      <c r="G39" s="15"/>
      <c r="H39" s="6"/>
      <c r="I39" s="6"/>
      <c r="J39" s="6"/>
    </row>
    <row r="40" spans="2:10" x14ac:dyDescent="0.15">
      <c r="B40" s="56"/>
      <c r="C40" s="11" t="s">
        <v>22</v>
      </c>
      <c r="D40" s="11" t="s">
        <v>27</v>
      </c>
      <c r="F40" s="15"/>
      <c r="G40" s="15"/>
      <c r="H40" s="15"/>
      <c r="I40" s="15"/>
      <c r="J40" s="15"/>
    </row>
    <row r="41" spans="2:10" x14ac:dyDescent="0.15">
      <c r="B41" s="56"/>
      <c r="C41" s="11" t="s">
        <v>23</v>
      </c>
      <c r="D41" s="11" t="s">
        <v>26</v>
      </c>
      <c r="F41" s="15"/>
      <c r="G41" s="15"/>
      <c r="H41" s="6"/>
      <c r="I41" s="6"/>
      <c r="J41" s="6"/>
    </row>
    <row r="42" spans="2:10" x14ac:dyDescent="0.15">
      <c r="B42" s="56"/>
      <c r="C42" s="11" t="s">
        <v>24</v>
      </c>
      <c r="D42" s="11" t="s">
        <v>26</v>
      </c>
      <c r="F42" s="15"/>
      <c r="G42" s="15"/>
      <c r="H42" s="6"/>
      <c r="I42" s="6"/>
      <c r="J42" s="6"/>
    </row>
    <row r="43" spans="2:10" x14ac:dyDescent="0.15">
      <c r="B43" s="56">
        <v>9</v>
      </c>
      <c r="C43" s="11" t="s">
        <v>20</v>
      </c>
      <c r="D43" s="11" t="s">
        <v>26</v>
      </c>
      <c r="F43" s="15"/>
      <c r="G43" s="15"/>
      <c r="H43" s="6"/>
      <c r="I43" s="6"/>
      <c r="J43" s="6"/>
    </row>
    <row r="44" spans="2:10" x14ac:dyDescent="0.15">
      <c r="B44" s="56"/>
      <c r="C44" s="11" t="s">
        <v>22</v>
      </c>
      <c r="D44" s="11" t="s">
        <v>27</v>
      </c>
      <c r="F44" s="15"/>
      <c r="G44" s="15"/>
      <c r="H44" s="6"/>
      <c r="I44" s="6"/>
      <c r="J44" s="6"/>
    </row>
    <row r="45" spans="2:10" x14ac:dyDescent="0.15">
      <c r="B45" s="56"/>
      <c r="C45" s="11" t="s">
        <v>23</v>
      </c>
      <c r="D45" s="11" t="s">
        <v>27</v>
      </c>
      <c r="F45" s="15"/>
      <c r="G45" s="6"/>
      <c r="H45" s="6"/>
      <c r="I45" s="6"/>
      <c r="J45" s="6"/>
    </row>
    <row r="46" spans="2:10" x14ac:dyDescent="0.15">
      <c r="B46" s="56"/>
      <c r="C46" s="11" t="s">
        <v>24</v>
      </c>
      <c r="D46" s="11" t="s">
        <v>26</v>
      </c>
      <c r="F46" s="15"/>
      <c r="G46" s="6"/>
      <c r="H46" s="6"/>
      <c r="I46" s="6"/>
      <c r="J46" s="6"/>
    </row>
    <row r="47" spans="2:10" x14ac:dyDescent="0.15">
      <c r="B47" s="56">
        <v>10</v>
      </c>
      <c r="C47" s="11" t="s">
        <v>20</v>
      </c>
      <c r="D47" s="11" t="s">
        <v>27</v>
      </c>
      <c r="F47" s="15"/>
      <c r="G47" s="15"/>
      <c r="H47" s="15"/>
      <c r="I47" s="15"/>
      <c r="J47" s="6"/>
    </row>
    <row r="48" spans="2:10" x14ac:dyDescent="0.15">
      <c r="B48" s="56"/>
      <c r="C48" s="11" t="s">
        <v>22</v>
      </c>
      <c r="D48" s="11" t="s">
        <v>26</v>
      </c>
      <c r="F48" s="15"/>
      <c r="G48" s="15"/>
      <c r="H48" s="15"/>
      <c r="I48" s="15"/>
      <c r="J48" s="15"/>
    </row>
    <row r="49" spans="2:10" x14ac:dyDescent="0.15">
      <c r="B49" s="56"/>
      <c r="C49" s="11" t="s">
        <v>23</v>
      </c>
      <c r="D49" s="11" t="s">
        <v>27</v>
      </c>
      <c r="F49" s="15"/>
      <c r="G49" s="15"/>
      <c r="H49" s="15"/>
      <c r="I49" s="15"/>
      <c r="J49" s="15"/>
    </row>
    <row r="50" spans="2:10" x14ac:dyDescent="0.15">
      <c r="B50" s="56"/>
      <c r="C50" s="11" t="s">
        <v>24</v>
      </c>
      <c r="D50" s="11" t="s">
        <v>26</v>
      </c>
      <c r="F50" s="15"/>
      <c r="G50" s="15"/>
      <c r="H50" s="15"/>
      <c r="I50" s="15"/>
      <c r="J50" s="15"/>
    </row>
    <row r="51" spans="2:10" x14ac:dyDescent="0.15">
      <c r="B51" s="56">
        <v>11</v>
      </c>
      <c r="C51" s="11" t="s">
        <v>20</v>
      </c>
      <c r="D51" s="11" t="s">
        <v>26</v>
      </c>
      <c r="F51" s="15"/>
      <c r="G51" s="6"/>
      <c r="H51" s="6"/>
      <c r="I51" s="6"/>
      <c r="J51" s="6"/>
    </row>
    <row r="52" spans="2:10" x14ac:dyDescent="0.15">
      <c r="B52" s="56"/>
      <c r="C52" s="11" t="s">
        <v>22</v>
      </c>
      <c r="D52" s="11" t="s">
        <v>26</v>
      </c>
      <c r="F52" s="6"/>
      <c r="G52" s="6"/>
      <c r="H52" s="6"/>
      <c r="I52" s="6"/>
      <c r="J52" s="6"/>
    </row>
    <row r="53" spans="2:10" x14ac:dyDescent="0.15">
      <c r="B53" s="56"/>
      <c r="C53" s="11" t="s">
        <v>23</v>
      </c>
      <c r="D53" s="11" t="s">
        <v>27</v>
      </c>
      <c r="F53" s="15"/>
      <c r="G53" s="15"/>
      <c r="H53" s="6"/>
      <c r="I53" s="6"/>
      <c r="J53" s="6"/>
    </row>
    <row r="54" spans="2:10" x14ac:dyDescent="0.15">
      <c r="B54" s="56"/>
      <c r="C54" s="11" t="s">
        <v>24</v>
      </c>
      <c r="D54" s="11" t="s">
        <v>27</v>
      </c>
      <c r="F54" s="15"/>
      <c r="G54" s="15"/>
      <c r="H54" s="6"/>
      <c r="I54" s="6"/>
      <c r="J54" s="6"/>
    </row>
    <row r="55" spans="2:10" x14ac:dyDescent="0.15">
      <c r="B55" s="56">
        <v>12</v>
      </c>
      <c r="C55" s="11" t="s">
        <v>20</v>
      </c>
      <c r="D55" s="11" t="s">
        <v>27</v>
      </c>
      <c r="F55" s="15"/>
      <c r="G55" s="15"/>
      <c r="H55" s="6"/>
      <c r="I55" s="6"/>
      <c r="J55" s="6"/>
    </row>
    <row r="56" spans="2:10" x14ac:dyDescent="0.15">
      <c r="B56" s="56"/>
      <c r="C56" s="11" t="s">
        <v>22</v>
      </c>
      <c r="D56" s="11" t="s">
        <v>26</v>
      </c>
      <c r="F56" s="6"/>
      <c r="G56" s="6"/>
      <c r="H56" s="6"/>
      <c r="I56" s="6"/>
      <c r="J56" s="6"/>
    </row>
    <row r="57" spans="2:10" x14ac:dyDescent="0.15">
      <c r="B57" s="56"/>
      <c r="C57" s="11" t="s">
        <v>23</v>
      </c>
      <c r="D57" s="11" t="s">
        <v>26</v>
      </c>
      <c r="F57" s="6"/>
      <c r="G57" s="6"/>
      <c r="H57" s="6"/>
      <c r="I57" s="6"/>
      <c r="J57" s="6"/>
    </row>
    <row r="58" spans="2:10" x14ac:dyDescent="0.15">
      <c r="B58" s="56"/>
      <c r="C58" s="11" t="s">
        <v>24</v>
      </c>
      <c r="D58" s="11" t="s">
        <v>27</v>
      </c>
      <c r="F58" s="6"/>
      <c r="G58" s="6"/>
      <c r="H58" s="6"/>
      <c r="I58" s="6"/>
      <c r="J58" s="6"/>
    </row>
    <row r="59" spans="2:10" x14ac:dyDescent="0.15">
      <c r="B59" s="56">
        <v>13</v>
      </c>
      <c r="C59" s="11" t="s">
        <v>20</v>
      </c>
      <c r="D59" s="11" t="s">
        <v>26</v>
      </c>
      <c r="F59" s="15"/>
      <c r="G59" s="15"/>
      <c r="H59" s="6"/>
      <c r="I59" s="6"/>
      <c r="J59" s="6"/>
    </row>
    <row r="60" spans="2:10" x14ac:dyDescent="0.15">
      <c r="B60" s="56"/>
      <c r="C60" s="11" t="s">
        <v>22</v>
      </c>
      <c r="D60" s="11" t="s">
        <v>27</v>
      </c>
      <c r="F60" s="15"/>
      <c r="G60" s="6"/>
      <c r="H60" s="6"/>
      <c r="I60" s="6"/>
      <c r="J60" s="6"/>
    </row>
    <row r="61" spans="2:10" x14ac:dyDescent="0.15">
      <c r="B61" s="56"/>
      <c r="C61" s="11" t="s">
        <v>23</v>
      </c>
      <c r="D61" s="11" t="s">
        <v>27</v>
      </c>
      <c r="F61" s="6"/>
      <c r="G61" s="6"/>
      <c r="H61" s="6"/>
      <c r="I61" s="6"/>
      <c r="J61" s="6"/>
    </row>
    <row r="62" spans="2:10" x14ac:dyDescent="0.15">
      <c r="B62" s="56"/>
      <c r="C62" s="11" t="s">
        <v>24</v>
      </c>
      <c r="D62" s="11" t="s">
        <v>26</v>
      </c>
      <c r="F62" s="6"/>
      <c r="G62" s="6"/>
      <c r="H62" s="6"/>
      <c r="I62" s="6"/>
      <c r="J62" s="6"/>
    </row>
    <row r="63" spans="2:10" x14ac:dyDescent="0.15">
      <c r="B63" s="56">
        <v>14</v>
      </c>
      <c r="C63" s="11" t="s">
        <v>20</v>
      </c>
      <c r="D63" s="11" t="s">
        <v>26</v>
      </c>
      <c r="F63" s="15"/>
      <c r="G63" s="15"/>
      <c r="H63" s="6"/>
      <c r="I63" s="6"/>
      <c r="J63" s="6"/>
    </row>
    <row r="64" spans="2:10" x14ac:dyDescent="0.15">
      <c r="B64" s="56"/>
      <c r="C64" s="11" t="s">
        <v>22</v>
      </c>
      <c r="D64" s="11" t="s">
        <v>27</v>
      </c>
      <c r="F64" s="6"/>
      <c r="G64" s="6"/>
      <c r="H64" s="6"/>
      <c r="I64" s="6"/>
      <c r="J64" s="6"/>
    </row>
    <row r="65" spans="2:10" x14ac:dyDescent="0.15">
      <c r="B65" s="56"/>
      <c r="C65" s="11" t="s">
        <v>23</v>
      </c>
      <c r="D65" s="11" t="s">
        <v>27</v>
      </c>
      <c r="F65" s="6"/>
      <c r="G65" s="6"/>
      <c r="H65" s="6"/>
      <c r="I65" s="6"/>
      <c r="J65" s="6"/>
    </row>
    <row r="66" spans="2:10" x14ac:dyDescent="0.15">
      <c r="B66" s="56"/>
      <c r="C66" s="11" t="s">
        <v>24</v>
      </c>
      <c r="D66" s="11" t="s">
        <v>26</v>
      </c>
      <c r="F66" s="15"/>
      <c r="G66" s="15"/>
      <c r="H66" s="6"/>
      <c r="I66" s="6"/>
      <c r="J66" s="6"/>
    </row>
    <row r="67" spans="2:10" x14ac:dyDescent="0.15">
      <c r="B67" s="56">
        <v>15</v>
      </c>
      <c r="C67" s="11" t="s">
        <v>20</v>
      </c>
      <c r="D67" s="11" t="s">
        <v>27</v>
      </c>
      <c r="F67" s="15"/>
      <c r="G67" s="15"/>
      <c r="H67" s="6"/>
      <c r="I67" s="6"/>
      <c r="J67" s="6"/>
    </row>
    <row r="68" spans="2:10" x14ac:dyDescent="0.15">
      <c r="B68" s="56"/>
      <c r="C68" s="11" t="s">
        <v>22</v>
      </c>
      <c r="D68" s="11" t="s">
        <v>26</v>
      </c>
      <c r="F68" s="15"/>
      <c r="G68" s="6"/>
      <c r="H68" s="6"/>
      <c r="I68" s="6"/>
      <c r="J68" s="6"/>
    </row>
    <row r="69" spans="2:10" x14ac:dyDescent="0.15">
      <c r="B69" s="56"/>
      <c r="C69" s="11" t="s">
        <v>23</v>
      </c>
      <c r="D69" s="11" t="s">
        <v>27</v>
      </c>
      <c r="F69" s="6"/>
      <c r="G69" s="6"/>
      <c r="H69" s="6"/>
      <c r="I69" s="6"/>
      <c r="J69" s="6"/>
    </row>
    <row r="70" spans="2:10" x14ac:dyDescent="0.15">
      <c r="B70" s="56"/>
      <c r="C70" s="11" t="s">
        <v>24</v>
      </c>
      <c r="D70" s="11" t="s">
        <v>26</v>
      </c>
      <c r="F70" s="6"/>
      <c r="G70" s="6"/>
      <c r="H70" s="6"/>
      <c r="I70" s="6"/>
      <c r="J70" s="6"/>
    </row>
    <row r="71" spans="2:10" x14ac:dyDescent="0.15">
      <c r="B71" s="56">
        <v>16</v>
      </c>
      <c r="C71" s="11" t="s">
        <v>20</v>
      </c>
      <c r="D71" s="11" t="s">
        <v>26</v>
      </c>
      <c r="F71" s="6"/>
      <c r="G71" s="6"/>
      <c r="H71" s="6"/>
      <c r="I71" s="6"/>
      <c r="J71" s="6"/>
    </row>
    <row r="72" spans="2:10" x14ac:dyDescent="0.15">
      <c r="B72" s="56"/>
      <c r="C72" s="11" t="s">
        <v>22</v>
      </c>
      <c r="D72" s="11" t="s">
        <v>26</v>
      </c>
      <c r="F72" s="15"/>
      <c r="G72" s="15"/>
      <c r="H72" s="6"/>
      <c r="I72" s="6"/>
      <c r="J72" s="6"/>
    </row>
    <row r="73" spans="2:10" x14ac:dyDescent="0.15">
      <c r="B73" s="56"/>
      <c r="C73" s="11" t="s">
        <v>23</v>
      </c>
      <c r="D73" s="11" t="s">
        <v>27</v>
      </c>
      <c r="F73" s="6"/>
      <c r="G73" s="6"/>
      <c r="H73" s="6"/>
      <c r="I73" s="6"/>
      <c r="J73" s="6"/>
    </row>
    <row r="74" spans="2:10" x14ac:dyDescent="0.15">
      <c r="B74" s="56"/>
      <c r="C74" s="11" t="s">
        <v>24</v>
      </c>
      <c r="D74" s="11" t="s">
        <v>27</v>
      </c>
      <c r="F74" s="6"/>
      <c r="G74" s="6"/>
      <c r="H74" s="6"/>
      <c r="I74" s="6"/>
      <c r="J74" s="6"/>
    </row>
    <row r="75" spans="2:10" x14ac:dyDescent="0.15">
      <c r="B75" s="56">
        <v>17</v>
      </c>
      <c r="C75" s="11" t="s">
        <v>20</v>
      </c>
      <c r="D75" s="11" t="s">
        <v>26</v>
      </c>
      <c r="F75" s="15"/>
      <c r="G75" s="15"/>
      <c r="H75" s="6"/>
      <c r="I75" s="6"/>
      <c r="J75" s="6"/>
    </row>
    <row r="76" spans="2:10" x14ac:dyDescent="0.15">
      <c r="B76" s="56"/>
      <c r="C76" s="11" t="s">
        <v>22</v>
      </c>
      <c r="D76" s="11" t="s">
        <v>81</v>
      </c>
      <c r="F76" s="6"/>
      <c r="G76" s="6"/>
      <c r="H76" s="6"/>
      <c r="I76" s="6"/>
      <c r="J76" s="6"/>
    </row>
    <row r="77" spans="2:10" x14ac:dyDescent="0.15">
      <c r="B77" s="56"/>
      <c r="C77" s="11" t="s">
        <v>23</v>
      </c>
      <c r="D77" s="11" t="s">
        <v>26</v>
      </c>
      <c r="F77" s="6"/>
      <c r="G77" s="6"/>
      <c r="H77" s="6"/>
      <c r="I77" s="6"/>
      <c r="J77" s="6"/>
    </row>
    <row r="78" spans="2:10" x14ac:dyDescent="0.15">
      <c r="B78" s="56"/>
      <c r="C78" s="11" t="s">
        <v>24</v>
      </c>
      <c r="D78" s="11" t="s">
        <v>27</v>
      </c>
      <c r="F78" s="6"/>
      <c r="G78" s="6"/>
      <c r="H78" s="6"/>
      <c r="I78" s="6"/>
      <c r="J78" s="6"/>
    </row>
    <row r="79" spans="2:10" x14ac:dyDescent="0.15">
      <c r="B79" s="56">
        <v>18</v>
      </c>
      <c r="C79" s="11" t="s">
        <v>20</v>
      </c>
      <c r="D79" s="11" t="s">
        <v>27</v>
      </c>
      <c r="F79" s="15"/>
      <c r="G79" s="6"/>
      <c r="H79" s="6"/>
      <c r="I79" s="6"/>
      <c r="J79" s="6"/>
    </row>
    <row r="80" spans="2:10" x14ac:dyDescent="0.15">
      <c r="B80" s="56"/>
      <c r="C80" s="11" t="s">
        <v>22</v>
      </c>
      <c r="D80" s="11" t="s">
        <v>26</v>
      </c>
      <c r="F80" s="15"/>
      <c r="G80" s="15"/>
      <c r="H80" s="6"/>
      <c r="I80" s="6"/>
      <c r="J80" s="6"/>
    </row>
    <row r="81" spans="2:10" x14ac:dyDescent="0.15">
      <c r="B81" s="56"/>
      <c r="C81" s="11" t="s">
        <v>23</v>
      </c>
      <c r="D81" s="11" t="s">
        <v>26</v>
      </c>
      <c r="F81" s="15"/>
      <c r="G81" s="15"/>
      <c r="H81" s="6"/>
      <c r="I81" s="6"/>
      <c r="J81" s="6"/>
    </row>
    <row r="82" spans="2:10" x14ac:dyDescent="0.15">
      <c r="B82" s="56"/>
      <c r="C82" s="11" t="s">
        <v>24</v>
      </c>
      <c r="D82" s="11" t="s">
        <v>27</v>
      </c>
      <c r="F82" s="15"/>
      <c r="G82" s="6"/>
      <c r="H82" s="6"/>
      <c r="I82" s="6"/>
      <c r="J82" s="6"/>
    </row>
    <row r="83" spans="2:10" x14ac:dyDescent="0.15">
      <c r="B83" s="56">
        <v>19</v>
      </c>
      <c r="C83" s="11" t="s">
        <v>20</v>
      </c>
      <c r="D83" s="11" t="s">
        <v>27</v>
      </c>
      <c r="F83" s="15"/>
      <c r="G83" s="6"/>
      <c r="H83" s="6"/>
      <c r="I83" s="6"/>
      <c r="J83" s="6"/>
    </row>
    <row r="84" spans="2:10" x14ac:dyDescent="0.15">
      <c r="B84" s="56"/>
      <c r="C84" s="11" t="s">
        <v>22</v>
      </c>
      <c r="D84" s="11" t="s">
        <v>26</v>
      </c>
      <c r="F84" s="15"/>
      <c r="G84" s="15"/>
      <c r="H84" s="6"/>
      <c r="I84" s="6"/>
      <c r="J84" s="6"/>
    </row>
    <row r="85" spans="2:10" x14ac:dyDescent="0.15">
      <c r="B85" s="56"/>
      <c r="C85" s="11" t="s">
        <v>23</v>
      </c>
      <c r="D85" s="11" t="s">
        <v>26</v>
      </c>
      <c r="F85" s="15"/>
      <c r="G85" s="15"/>
      <c r="H85" s="6"/>
      <c r="I85" s="6"/>
      <c r="J85" s="6"/>
    </row>
    <row r="86" spans="2:10" x14ac:dyDescent="0.15">
      <c r="B86" s="56"/>
      <c r="C86" s="11" t="s">
        <v>24</v>
      </c>
      <c r="D86" s="11" t="s">
        <v>27</v>
      </c>
      <c r="F86" s="6"/>
      <c r="G86" s="6"/>
      <c r="H86" s="6"/>
      <c r="I86" s="6"/>
      <c r="J86" s="6"/>
    </row>
    <row r="87" spans="2:10" x14ac:dyDescent="0.15">
      <c r="B87" s="56">
        <v>20</v>
      </c>
      <c r="C87" s="11" t="s">
        <v>20</v>
      </c>
      <c r="D87" s="11" t="s">
        <v>27</v>
      </c>
      <c r="F87" s="15"/>
      <c r="G87" s="15"/>
      <c r="H87" s="15"/>
      <c r="I87" s="15"/>
      <c r="J87" s="6"/>
    </row>
    <row r="88" spans="2:10" x14ac:dyDescent="0.15">
      <c r="B88" s="56"/>
      <c r="C88" s="11" t="s">
        <v>22</v>
      </c>
      <c r="D88" s="11" t="s">
        <v>27</v>
      </c>
      <c r="F88" s="15"/>
      <c r="G88" s="15"/>
      <c r="H88" s="15"/>
      <c r="I88" s="15"/>
      <c r="J88" s="6"/>
    </row>
    <row r="89" spans="2:10" x14ac:dyDescent="0.15">
      <c r="B89" s="56"/>
      <c r="C89" s="11" t="s">
        <v>23</v>
      </c>
      <c r="D89" s="11" t="s">
        <v>26</v>
      </c>
      <c r="F89" s="15"/>
      <c r="G89" s="15"/>
      <c r="H89" s="15"/>
      <c r="I89" s="15"/>
      <c r="J89" s="6"/>
    </row>
    <row r="90" spans="2:10" x14ac:dyDescent="0.15">
      <c r="B90" s="56"/>
      <c r="C90" s="11" t="s">
        <v>24</v>
      </c>
      <c r="D90" s="11" t="s">
        <v>26</v>
      </c>
      <c r="F90" s="15"/>
      <c r="G90" s="15"/>
      <c r="H90" s="15"/>
      <c r="I90" s="6"/>
      <c r="J90" s="6"/>
    </row>
    <row r="91" spans="2:10" ht="14.25" thickBot="1" x14ac:dyDescent="0.2"/>
    <row r="92" spans="2:10" ht="14.25" thickBot="1" x14ac:dyDescent="0.2">
      <c r="D92" s="7"/>
      <c r="E92" t="s">
        <v>45</v>
      </c>
      <c r="F92" s="11">
        <v>61</v>
      </c>
      <c r="G92" s="11">
        <v>50</v>
      </c>
      <c r="H92" s="11">
        <v>26</v>
      </c>
      <c r="I92" s="11">
        <v>24</v>
      </c>
      <c r="J92" s="11">
        <v>13</v>
      </c>
    </row>
    <row r="93" spans="2:10" ht="14.25" thickBot="1" x14ac:dyDescent="0.2">
      <c r="D93" s="7"/>
      <c r="E93" t="s">
        <v>46</v>
      </c>
      <c r="F93" s="16">
        <f>COUNTIF(F11:F90,"a")</f>
        <v>0</v>
      </c>
      <c r="G93" s="16">
        <f t="shared" ref="G93:J93" si="0">COUNTIF(G11:G90,"a")</f>
        <v>0</v>
      </c>
      <c r="H93" s="16">
        <f t="shared" si="0"/>
        <v>0</v>
      </c>
      <c r="I93" s="16">
        <f t="shared" si="0"/>
        <v>0</v>
      </c>
      <c r="J93" s="16">
        <f t="shared" si="0"/>
        <v>0</v>
      </c>
    </row>
    <row r="94" spans="2:10" x14ac:dyDescent="0.15">
      <c r="D94" s="4"/>
      <c r="F94" s="12"/>
      <c r="G94" s="12"/>
      <c r="H94" s="12"/>
      <c r="I94" s="12"/>
      <c r="J94" s="12"/>
    </row>
    <row r="95" spans="2:10" ht="13.5" customHeight="1" x14ac:dyDescent="0.15">
      <c r="B95" s="60" t="s">
        <v>93</v>
      </c>
      <c r="C95" s="60"/>
      <c r="D95" s="10" t="s">
        <v>35</v>
      </c>
      <c r="F95" s="11" t="s">
        <v>60</v>
      </c>
      <c r="G95" s="11" t="s">
        <v>97</v>
      </c>
      <c r="H95" s="11" t="s">
        <v>89</v>
      </c>
      <c r="I95" s="11" t="s">
        <v>85</v>
      </c>
      <c r="J95" s="11" t="s">
        <v>84</v>
      </c>
    </row>
    <row r="96" spans="2:10" x14ac:dyDescent="0.15">
      <c r="B96" s="60"/>
      <c r="C96" s="60"/>
      <c r="D96" s="10" t="s">
        <v>36</v>
      </c>
      <c r="F96" s="11" t="s">
        <v>61</v>
      </c>
      <c r="G96" s="11" t="s">
        <v>98</v>
      </c>
      <c r="H96" s="11" t="s">
        <v>90</v>
      </c>
      <c r="I96" s="11" t="s">
        <v>86</v>
      </c>
      <c r="J96" s="11">
        <v>9</v>
      </c>
    </row>
    <row r="97" spans="2:10" x14ac:dyDescent="0.15">
      <c r="B97" s="60"/>
      <c r="C97" s="60"/>
      <c r="D97" s="10" t="s">
        <v>37</v>
      </c>
      <c r="F97" s="11" t="s">
        <v>62</v>
      </c>
      <c r="G97" s="11" t="s">
        <v>94</v>
      </c>
      <c r="H97" s="11" t="s">
        <v>91</v>
      </c>
      <c r="I97" s="11" t="s">
        <v>87</v>
      </c>
      <c r="J97" s="11">
        <v>8</v>
      </c>
    </row>
    <row r="98" spans="2:10" x14ac:dyDescent="0.15">
      <c r="B98" s="60"/>
      <c r="C98" s="60"/>
      <c r="D98" s="10" t="s">
        <v>38</v>
      </c>
      <c r="F98" s="11" t="s">
        <v>63</v>
      </c>
      <c r="G98" s="11" t="s">
        <v>95</v>
      </c>
      <c r="H98" s="11">
        <v>11</v>
      </c>
      <c r="I98" s="11">
        <v>10</v>
      </c>
      <c r="J98" s="11" t="s">
        <v>82</v>
      </c>
    </row>
    <row r="99" spans="2:10" x14ac:dyDescent="0.15">
      <c r="B99" s="60"/>
      <c r="C99" s="60"/>
      <c r="D99" s="10" t="s">
        <v>39</v>
      </c>
      <c r="F99" s="11" t="s">
        <v>59</v>
      </c>
      <c r="G99" s="11" t="s">
        <v>96</v>
      </c>
      <c r="H99" s="11" t="s">
        <v>92</v>
      </c>
      <c r="I99" s="11" t="s">
        <v>88</v>
      </c>
      <c r="J99" s="11" t="s">
        <v>83</v>
      </c>
    </row>
  </sheetData>
  <mergeCells count="24">
    <mergeCell ref="B75:B78"/>
    <mergeCell ref="B79:B82"/>
    <mergeCell ref="B83:B86"/>
    <mergeCell ref="B87:B90"/>
    <mergeCell ref="B95:C99"/>
    <mergeCell ref="B2:C2"/>
    <mergeCell ref="C6:J6"/>
    <mergeCell ref="C7:J7"/>
    <mergeCell ref="B51:B54"/>
    <mergeCell ref="B55:B58"/>
    <mergeCell ref="B11:B14"/>
    <mergeCell ref="B15:B18"/>
    <mergeCell ref="B19:B22"/>
    <mergeCell ref="B23:B26"/>
    <mergeCell ref="B59:B62"/>
    <mergeCell ref="B63:B66"/>
    <mergeCell ref="B67:B70"/>
    <mergeCell ref="B71:B74"/>
    <mergeCell ref="B27:B30"/>
    <mergeCell ref="B31:B34"/>
    <mergeCell ref="B35:B38"/>
    <mergeCell ref="B39:B42"/>
    <mergeCell ref="B43:B46"/>
    <mergeCell ref="B47:B50"/>
  </mergeCells>
  <phoneticPr fontId="1"/>
  <dataValidations count="1">
    <dataValidation type="list" allowBlank="1" showInputMessage="1" showErrorMessage="1" sqref="F11:J90">
      <formula1>"a,b"</formula1>
    </dataValidation>
  </dataValidations>
  <pageMargins left="0.7" right="0.7" top="0.75" bottom="0.75" header="0.3" footer="0.3"/>
  <pageSetup paperSize="9" scale="96" orientation="portrait" horizontalDpi="0" verticalDpi="0" r:id="rId1"/>
  <extLst>
    <ext xmlns:x14="http://schemas.microsoft.com/office/spreadsheetml/2009/9/main" uri="{78C0D931-6437-407d-A8EE-F0AAD7539E65}">
      <x14:conditionalFormattings>
        <x14:conditionalFormatting xmlns:xm="http://schemas.microsoft.com/office/excel/2006/main">
          <x14:cfRule type="expression" priority="1" id="{E6E66650-7DD1-4BE1-8BBC-56342EA1049A}">
            <xm:f>'１．全体講評'!$B$6=1</xm:f>
            <x14:dxf>
              <border>
                <left style="thin">
                  <color rgb="FFFF0000"/>
                </left>
                <right style="thin">
                  <color rgb="FFFF0000"/>
                </right>
                <top style="thin">
                  <color rgb="FFFF0000"/>
                </top>
                <bottom style="thin">
                  <color rgb="FFFF0000"/>
                </bottom>
                <vertical/>
                <horizontal/>
              </border>
            </x14:dxf>
          </x14:cfRule>
          <xm:sqref>F11:F18 F20 F23 F25:F26 F31:F32 F39 F41:F46 F51:F86</xm:sqref>
        </x14:conditionalFormatting>
        <x14:conditionalFormatting xmlns:xm="http://schemas.microsoft.com/office/excel/2006/main">
          <x14:cfRule type="expression" priority="5" id="{DC7C0B01-0FBD-4A0A-8021-0588016E03BE}">
            <xm:f>'１．全体講評'!$B$6=5</xm:f>
            <x14:dxf>
              <border>
                <left style="thin">
                  <color rgb="FFFF0000"/>
                </left>
                <right style="thin">
                  <color rgb="FFFF0000"/>
                </right>
                <top style="thin">
                  <color rgb="FFFF0000"/>
                </top>
                <bottom style="thin">
                  <color rgb="FFFF0000"/>
                </bottom>
                <vertical/>
                <horizontal/>
              </border>
            </x14:dxf>
          </x14:cfRule>
          <xm:sqref>J11:J90</xm:sqref>
        </x14:conditionalFormatting>
        <x14:conditionalFormatting xmlns:xm="http://schemas.microsoft.com/office/excel/2006/main">
          <x14:cfRule type="expression" priority="4" id="{C29DCAF1-B26A-4FA8-B872-C923EBAC14F3}">
            <xm:f>'１．全体講評'!$B$6=4</xm:f>
            <x14:dxf>
              <border>
                <left style="thin">
                  <color rgb="FFFF0000"/>
                </left>
                <right style="thin">
                  <color rgb="FFFF0000"/>
                </right>
                <top style="thin">
                  <color rgb="FFFF0000"/>
                </top>
                <bottom style="thin">
                  <color rgb="FFFF0000"/>
                </bottom>
                <vertical/>
                <horizontal/>
              </border>
            </x14:dxf>
          </x14:cfRule>
          <xm:sqref>I11:I90 F19:H19 F21:H22 F24:H24 F27:H30 F33:H38 F40:H40 F47:H50 F87:H90</xm:sqref>
        </x14:conditionalFormatting>
        <x14:conditionalFormatting xmlns:xm="http://schemas.microsoft.com/office/excel/2006/main">
          <x14:cfRule type="expression" priority="3" id="{BCBE5171-4717-481D-91EB-E04688767314}">
            <xm:f>'１．全体講評'!$B$6=3</xm:f>
            <x14:dxf>
              <border>
                <left style="thin">
                  <color rgb="FFFF0000"/>
                </left>
                <right style="thin">
                  <color rgb="FFFF0000"/>
                </right>
                <top style="thin">
                  <color rgb="FFFF0000"/>
                </top>
                <bottom style="thin">
                  <color rgb="FFFF0000"/>
                </bottom>
                <vertical/>
                <horizontal/>
              </border>
            </x14:dxf>
          </x14:cfRule>
          <xm:sqref>H11:H18 H20 H23 H25:H26 H31:H32 H39 H41:H46 H51:H86</xm:sqref>
        </x14:conditionalFormatting>
        <x14:conditionalFormatting xmlns:xm="http://schemas.microsoft.com/office/excel/2006/main">
          <x14:cfRule type="expression" priority="2" id="{9B3365CF-8F14-4AB8-B9FA-04718F372CA3}">
            <xm:f>'１．全体講評'!$B$6=2</xm:f>
            <x14:dxf>
              <border>
                <left style="thin">
                  <color rgb="FFFF0000"/>
                </left>
                <right style="thin">
                  <color rgb="FFFF0000"/>
                </right>
                <top style="thin">
                  <color rgb="FFFF0000"/>
                </top>
                <bottom style="thin">
                  <color rgb="FFFF0000"/>
                </bottom>
                <vertical/>
                <horizontal/>
              </border>
            </x14:dxf>
          </x14:cfRule>
          <xm:sqref>G11:G18 G20 G23 G25:G26 G31:G32 G39 G41:G46 G51:G86</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J83"/>
  <sheetViews>
    <sheetView zoomScaleNormal="100" workbookViewId="0">
      <selection activeCell="G2" sqref="G2"/>
    </sheetView>
  </sheetViews>
  <sheetFormatPr defaultRowHeight="13.5" x14ac:dyDescent="0.15"/>
  <cols>
    <col min="1" max="1" width="3.625" customWidth="1"/>
    <col min="2" max="2" width="10.25" customWidth="1"/>
    <col min="3" max="3" width="10.5" customWidth="1"/>
    <col min="4" max="4" width="9" style="12"/>
    <col min="5" max="5" width="5.125" customWidth="1"/>
    <col min="6" max="10" width="11" customWidth="1"/>
  </cols>
  <sheetData>
    <row r="2" spans="2:10" x14ac:dyDescent="0.15">
      <c r="B2" s="57" t="s">
        <v>41</v>
      </c>
      <c r="C2" s="57"/>
      <c r="D2" s="9" t="str">
        <f>IF(OR('１．全体講評'!B6=1,'１．全体講評'!B6=2),"論文合格力判定","短答合格力判定")</f>
        <v>短答合格力判定</v>
      </c>
      <c r="I2" s="24"/>
      <c r="J2" t="s">
        <v>79</v>
      </c>
    </row>
    <row r="4" spans="2:10" x14ac:dyDescent="0.15">
      <c r="B4" s="19" t="s">
        <v>101</v>
      </c>
    </row>
    <row r="5" spans="2:10" x14ac:dyDescent="0.15">
      <c r="B5" s="9"/>
      <c r="C5" s="9"/>
      <c r="D5" s="18"/>
      <c r="E5" s="9"/>
    </row>
    <row r="6" spans="2:10" x14ac:dyDescent="0.15">
      <c r="B6" s="24"/>
      <c r="C6" t="s">
        <v>108</v>
      </c>
    </row>
    <row r="8" spans="2:10" ht="13.5" customHeight="1" x14ac:dyDescent="0.15">
      <c r="B8" s="61" t="s">
        <v>185</v>
      </c>
      <c r="C8" s="59" t="s">
        <v>111</v>
      </c>
      <c r="D8" s="58"/>
      <c r="E8" s="58"/>
      <c r="F8" s="58"/>
      <c r="G8" s="58"/>
      <c r="H8" s="58"/>
      <c r="I8" s="58"/>
      <c r="J8" s="58"/>
    </row>
    <row r="9" spans="2:10" ht="13.5" customHeight="1" x14ac:dyDescent="0.15">
      <c r="B9" s="62"/>
      <c r="C9" s="63" t="s">
        <v>110</v>
      </c>
      <c r="D9" s="64"/>
      <c r="E9" s="64"/>
      <c r="F9" s="64"/>
      <c r="G9" s="64"/>
      <c r="H9" s="64"/>
      <c r="I9" s="64"/>
      <c r="J9" s="65"/>
    </row>
    <row r="10" spans="2:10" x14ac:dyDescent="0.15">
      <c r="B10" s="10">
        <v>0</v>
      </c>
      <c r="C10" s="59" t="s">
        <v>112</v>
      </c>
      <c r="D10" s="58"/>
      <c r="E10" s="58"/>
      <c r="F10" s="58"/>
      <c r="G10" s="58"/>
      <c r="H10" s="58"/>
      <c r="I10" s="58"/>
      <c r="J10" s="58"/>
    </row>
    <row r="11" spans="2:10" x14ac:dyDescent="0.15">
      <c r="B11" s="9"/>
      <c r="C11" s="9"/>
      <c r="D11" s="18"/>
      <c r="E11" s="9"/>
    </row>
    <row r="12" spans="2:10" x14ac:dyDescent="0.15">
      <c r="B12" s="18" t="s">
        <v>19</v>
      </c>
      <c r="C12" s="18" t="s">
        <v>104</v>
      </c>
      <c r="D12" s="18" t="s">
        <v>105</v>
      </c>
      <c r="E12" s="9"/>
      <c r="F12" s="18" t="s">
        <v>30</v>
      </c>
      <c r="G12" s="18" t="s">
        <v>1</v>
      </c>
      <c r="H12" s="18" t="s">
        <v>223</v>
      </c>
      <c r="I12" s="18" t="s">
        <v>3</v>
      </c>
      <c r="J12" s="18" t="s">
        <v>222</v>
      </c>
    </row>
    <row r="13" spans="2:10" x14ac:dyDescent="0.15">
      <c r="B13" s="16">
        <v>2</v>
      </c>
      <c r="C13" s="11" t="s">
        <v>132</v>
      </c>
      <c r="D13" s="11" t="s">
        <v>133</v>
      </c>
      <c r="F13" s="15"/>
      <c r="G13" s="15"/>
      <c r="H13" s="15"/>
      <c r="I13" s="15"/>
      <c r="J13" s="15"/>
    </row>
    <row r="14" spans="2:10" x14ac:dyDescent="0.15">
      <c r="B14" s="16">
        <v>4</v>
      </c>
      <c r="C14" s="11" t="s">
        <v>136</v>
      </c>
      <c r="D14" s="11" t="s">
        <v>134</v>
      </c>
      <c r="F14" s="15"/>
      <c r="G14" s="15"/>
      <c r="H14" s="15"/>
      <c r="I14" s="15"/>
      <c r="J14" s="15"/>
    </row>
    <row r="15" spans="2:10" x14ac:dyDescent="0.15">
      <c r="B15" s="16">
        <v>5</v>
      </c>
      <c r="C15" s="11" t="s">
        <v>137</v>
      </c>
      <c r="D15" s="11" t="s">
        <v>134</v>
      </c>
      <c r="F15" s="6"/>
      <c r="G15" s="6"/>
      <c r="H15" s="6"/>
      <c r="I15" s="6"/>
      <c r="J15" s="6"/>
    </row>
    <row r="16" spans="2:10" x14ac:dyDescent="0.15">
      <c r="B16" s="16">
        <v>8</v>
      </c>
      <c r="C16" s="11" t="s">
        <v>138</v>
      </c>
      <c r="D16" s="11" t="s">
        <v>133</v>
      </c>
      <c r="F16" s="15"/>
      <c r="G16" s="15"/>
      <c r="H16" s="15"/>
      <c r="I16" s="15"/>
      <c r="J16" s="15"/>
    </row>
    <row r="17" spans="2:10" x14ac:dyDescent="0.15">
      <c r="B17" s="16">
        <v>10</v>
      </c>
      <c r="C17" s="11" t="s">
        <v>132</v>
      </c>
      <c r="D17" s="11" t="s">
        <v>134</v>
      </c>
      <c r="F17" s="15"/>
      <c r="G17" s="15"/>
      <c r="H17" s="6"/>
      <c r="I17" s="6"/>
      <c r="J17" s="6"/>
    </row>
    <row r="18" spans="2:10" x14ac:dyDescent="0.15">
      <c r="B18" s="16">
        <v>15</v>
      </c>
      <c r="C18" s="11" t="s">
        <v>139</v>
      </c>
      <c r="D18" s="11" t="s">
        <v>135</v>
      </c>
      <c r="F18" s="15"/>
      <c r="G18" s="15"/>
      <c r="H18" s="15"/>
      <c r="I18" s="15"/>
      <c r="J18" s="15"/>
    </row>
    <row r="19" spans="2:10" x14ac:dyDescent="0.15">
      <c r="B19" s="16">
        <v>16</v>
      </c>
      <c r="C19" s="11" t="s">
        <v>132</v>
      </c>
      <c r="D19" s="11" t="s">
        <v>134</v>
      </c>
      <c r="F19" s="15"/>
      <c r="G19" s="15"/>
      <c r="H19" s="15"/>
      <c r="I19" s="15"/>
      <c r="J19" s="6"/>
    </row>
    <row r="20" spans="2:10" ht="14.25" thickBot="1" x14ac:dyDescent="0.2"/>
    <row r="21" spans="2:10" ht="14.25" thickBot="1" x14ac:dyDescent="0.2">
      <c r="D21" s="7"/>
      <c r="E21" t="s">
        <v>113</v>
      </c>
      <c r="F21" s="11">
        <v>47</v>
      </c>
      <c r="G21" s="11">
        <v>47</v>
      </c>
      <c r="H21" s="11">
        <v>39</v>
      </c>
      <c r="I21" s="11">
        <v>39</v>
      </c>
      <c r="J21" s="11">
        <v>31</v>
      </c>
    </row>
    <row r="22" spans="2:10" ht="14.25" thickBot="1" x14ac:dyDescent="0.2">
      <c r="D22" s="7"/>
      <c r="E22" t="s">
        <v>114</v>
      </c>
      <c r="F22" s="16">
        <f>SUM(F13:F19)</f>
        <v>0</v>
      </c>
      <c r="G22" s="16">
        <f t="shared" ref="G22:I22" si="0">SUM(G13:G19)</f>
        <v>0</v>
      </c>
      <c r="H22" s="16">
        <f t="shared" si="0"/>
        <v>0</v>
      </c>
      <c r="I22" s="16">
        <f t="shared" si="0"/>
        <v>0</v>
      </c>
      <c r="J22" s="16">
        <f>SUM(J13:J19)</f>
        <v>0</v>
      </c>
    </row>
    <row r="23" spans="2:10" x14ac:dyDescent="0.15">
      <c r="D23" s="4"/>
      <c r="F23" s="12"/>
      <c r="G23" s="12"/>
      <c r="H23" s="12"/>
      <c r="I23" s="12"/>
      <c r="J23" s="12"/>
    </row>
    <row r="24" spans="2:10" ht="13.5" customHeight="1" x14ac:dyDescent="0.15">
      <c r="B24" s="60" t="s">
        <v>107</v>
      </c>
      <c r="C24" s="60"/>
      <c r="D24" s="10" t="s">
        <v>35</v>
      </c>
      <c r="F24" s="11" t="s">
        <v>151</v>
      </c>
      <c r="G24" s="11" t="s">
        <v>151</v>
      </c>
      <c r="H24" s="11" t="s">
        <v>150</v>
      </c>
      <c r="I24" s="11" t="s">
        <v>146</v>
      </c>
      <c r="J24" s="11" t="s">
        <v>145</v>
      </c>
    </row>
    <row r="25" spans="2:10" x14ac:dyDescent="0.15">
      <c r="B25" s="60"/>
      <c r="C25" s="60"/>
      <c r="D25" s="10" t="s">
        <v>36</v>
      </c>
      <c r="F25" s="11" t="s">
        <v>152</v>
      </c>
      <c r="G25" s="11" t="s">
        <v>156</v>
      </c>
      <c r="H25" s="11" t="s">
        <v>161</v>
      </c>
      <c r="I25" s="11" t="s">
        <v>147</v>
      </c>
      <c r="J25" s="11" t="s">
        <v>144</v>
      </c>
    </row>
    <row r="26" spans="2:10" x14ac:dyDescent="0.15">
      <c r="B26" s="60"/>
      <c r="C26" s="60"/>
      <c r="D26" s="10" t="s">
        <v>37</v>
      </c>
      <c r="F26" s="11" t="s">
        <v>153</v>
      </c>
      <c r="G26" s="11" t="s">
        <v>157</v>
      </c>
      <c r="H26" s="11" t="s">
        <v>162</v>
      </c>
      <c r="I26" s="11" t="s">
        <v>149</v>
      </c>
      <c r="J26" s="11" t="s">
        <v>143</v>
      </c>
    </row>
    <row r="27" spans="2:10" x14ac:dyDescent="0.15">
      <c r="B27" s="60"/>
      <c r="C27" s="60"/>
      <c r="D27" s="10" t="s">
        <v>38</v>
      </c>
      <c r="F27" s="11" t="s">
        <v>154</v>
      </c>
      <c r="G27" s="11" t="s">
        <v>159</v>
      </c>
      <c r="H27" s="11" t="s">
        <v>163</v>
      </c>
      <c r="I27" s="11" t="s">
        <v>148</v>
      </c>
      <c r="J27" s="11" t="s">
        <v>142</v>
      </c>
    </row>
    <row r="28" spans="2:10" x14ac:dyDescent="0.15">
      <c r="B28" s="60"/>
      <c r="C28" s="60"/>
      <c r="D28" s="10" t="s">
        <v>39</v>
      </c>
      <c r="F28" s="11" t="s">
        <v>155</v>
      </c>
      <c r="G28" s="11" t="s">
        <v>158</v>
      </c>
      <c r="H28" s="11" t="s">
        <v>160</v>
      </c>
      <c r="I28" s="11" t="s">
        <v>140</v>
      </c>
      <c r="J28" s="11" t="s">
        <v>141</v>
      </c>
    </row>
    <row r="31" spans="2:10" x14ac:dyDescent="0.15">
      <c r="B31" s="20" t="s">
        <v>102</v>
      </c>
    </row>
    <row r="33" spans="2:10" x14ac:dyDescent="0.15">
      <c r="B33" s="24"/>
      <c r="C33" t="s">
        <v>109</v>
      </c>
    </row>
    <row r="35" spans="2:10" x14ac:dyDescent="0.15">
      <c r="B35" s="10" t="s">
        <v>33</v>
      </c>
      <c r="C35" s="58" t="s">
        <v>103</v>
      </c>
      <c r="D35" s="58"/>
      <c r="E35" s="58"/>
      <c r="F35" s="58"/>
      <c r="G35" s="58"/>
      <c r="H35" s="58"/>
      <c r="I35" s="58"/>
      <c r="J35" s="58"/>
    </row>
    <row r="36" spans="2:10" x14ac:dyDescent="0.15">
      <c r="B36" s="10" t="s">
        <v>34</v>
      </c>
      <c r="C36" s="59" t="s">
        <v>100</v>
      </c>
      <c r="D36" s="58"/>
      <c r="E36" s="58"/>
      <c r="F36" s="58"/>
      <c r="G36" s="58"/>
      <c r="H36" s="58"/>
      <c r="I36" s="58"/>
      <c r="J36" s="58"/>
    </row>
    <row r="38" spans="2:10" x14ac:dyDescent="0.15">
      <c r="B38" s="18" t="s">
        <v>19</v>
      </c>
      <c r="C38" s="18" t="s">
        <v>21</v>
      </c>
      <c r="D38" s="18" t="s">
        <v>25</v>
      </c>
      <c r="E38" s="9"/>
      <c r="F38" s="18" t="s">
        <v>30</v>
      </c>
      <c r="G38" s="18" t="s">
        <v>1</v>
      </c>
      <c r="H38" s="18" t="s">
        <v>31</v>
      </c>
      <c r="I38" s="18" t="s">
        <v>3</v>
      </c>
      <c r="J38" s="18" t="s">
        <v>32</v>
      </c>
    </row>
    <row r="39" spans="2:10" x14ac:dyDescent="0.15">
      <c r="B39" s="66">
        <v>1</v>
      </c>
      <c r="C39" s="11" t="s">
        <v>20</v>
      </c>
      <c r="D39" s="11" t="s">
        <v>128</v>
      </c>
      <c r="F39" s="15"/>
      <c r="G39" s="15"/>
      <c r="H39" s="15"/>
      <c r="I39" s="15"/>
      <c r="J39" s="15"/>
    </row>
    <row r="40" spans="2:10" x14ac:dyDescent="0.15">
      <c r="B40" s="66"/>
      <c r="C40" s="11" t="s">
        <v>22</v>
      </c>
      <c r="D40" s="11" t="s">
        <v>129</v>
      </c>
      <c r="F40" s="15"/>
      <c r="G40" s="15"/>
      <c r="H40" s="15"/>
      <c r="I40" s="6"/>
      <c r="J40" s="6"/>
    </row>
    <row r="41" spans="2:10" x14ac:dyDescent="0.15">
      <c r="B41" s="66"/>
      <c r="C41" s="11" t="s">
        <v>23</v>
      </c>
      <c r="D41" s="11" t="s">
        <v>130</v>
      </c>
      <c r="F41" s="15"/>
      <c r="G41" s="15"/>
      <c r="H41" s="15"/>
      <c r="I41" s="15"/>
      <c r="J41" s="15"/>
    </row>
    <row r="42" spans="2:10" x14ac:dyDescent="0.15">
      <c r="B42" s="66"/>
      <c r="C42" s="11" t="s">
        <v>24</v>
      </c>
      <c r="D42" s="11" t="s">
        <v>131</v>
      </c>
      <c r="F42" s="15"/>
      <c r="G42" s="15"/>
      <c r="H42" s="6"/>
      <c r="I42" s="6"/>
      <c r="J42" s="6"/>
    </row>
    <row r="43" spans="2:10" x14ac:dyDescent="0.15">
      <c r="B43" s="66">
        <v>3</v>
      </c>
      <c r="C43" s="11" t="s">
        <v>20</v>
      </c>
      <c r="D43" s="11" t="s">
        <v>131</v>
      </c>
      <c r="F43" s="15"/>
      <c r="G43" s="6"/>
      <c r="H43" s="6"/>
      <c r="I43" s="6"/>
      <c r="J43" s="6"/>
    </row>
    <row r="44" spans="2:10" x14ac:dyDescent="0.15">
      <c r="B44" s="66"/>
      <c r="C44" s="11" t="s">
        <v>22</v>
      </c>
      <c r="D44" s="11" t="s">
        <v>131</v>
      </c>
      <c r="F44" s="15"/>
      <c r="G44" s="15"/>
      <c r="H44" s="15"/>
      <c r="I44" s="15"/>
      <c r="J44" s="15"/>
    </row>
    <row r="45" spans="2:10" x14ac:dyDescent="0.15">
      <c r="B45" s="66"/>
      <c r="C45" s="11" t="s">
        <v>23</v>
      </c>
      <c r="D45" s="11" t="s">
        <v>130</v>
      </c>
      <c r="F45" s="15"/>
      <c r="G45" s="15"/>
      <c r="H45" s="15"/>
      <c r="I45" s="6"/>
      <c r="J45" s="6"/>
    </row>
    <row r="46" spans="2:10" x14ac:dyDescent="0.15">
      <c r="B46" s="66"/>
      <c r="C46" s="11" t="s">
        <v>24</v>
      </c>
      <c r="D46" s="11" t="s">
        <v>130</v>
      </c>
      <c r="F46" s="15"/>
      <c r="G46" s="15"/>
      <c r="H46" s="6"/>
      <c r="I46" s="6"/>
      <c r="J46" s="6"/>
    </row>
    <row r="47" spans="2:10" x14ac:dyDescent="0.15">
      <c r="B47" s="66">
        <v>6</v>
      </c>
      <c r="C47" s="11" t="s">
        <v>20</v>
      </c>
      <c r="D47" s="11" t="s">
        <v>130</v>
      </c>
      <c r="F47" s="15"/>
      <c r="G47" s="15"/>
      <c r="H47" s="15"/>
      <c r="I47" s="15"/>
      <c r="J47" s="15"/>
    </row>
    <row r="48" spans="2:10" x14ac:dyDescent="0.15">
      <c r="B48" s="66"/>
      <c r="C48" s="11" t="s">
        <v>22</v>
      </c>
      <c r="D48" s="11" t="s">
        <v>130</v>
      </c>
      <c r="F48" s="15"/>
      <c r="G48" s="15"/>
      <c r="H48" s="15"/>
      <c r="I48" s="6"/>
      <c r="J48" s="6"/>
    </row>
    <row r="49" spans="2:10" x14ac:dyDescent="0.15">
      <c r="B49" s="66"/>
      <c r="C49" s="11" t="s">
        <v>23</v>
      </c>
      <c r="D49" s="11" t="s">
        <v>131</v>
      </c>
      <c r="F49" s="30"/>
      <c r="G49" s="6"/>
      <c r="H49" s="6"/>
      <c r="I49" s="6"/>
      <c r="J49" s="6"/>
    </row>
    <row r="50" spans="2:10" x14ac:dyDescent="0.15">
      <c r="B50" s="66"/>
      <c r="C50" s="11" t="s">
        <v>24</v>
      </c>
      <c r="D50" s="11" t="s">
        <v>131</v>
      </c>
      <c r="F50" s="15"/>
      <c r="G50" s="6"/>
      <c r="H50" s="6"/>
      <c r="I50" s="6"/>
      <c r="J50" s="6"/>
    </row>
    <row r="51" spans="2:10" x14ac:dyDescent="0.15">
      <c r="B51" s="66">
        <v>7</v>
      </c>
      <c r="C51" s="11" t="s">
        <v>20</v>
      </c>
      <c r="D51" s="11" t="s">
        <v>131</v>
      </c>
      <c r="F51" s="15"/>
      <c r="G51" s="15"/>
      <c r="H51" s="15"/>
      <c r="I51" s="15"/>
      <c r="J51" s="15"/>
    </row>
    <row r="52" spans="2:10" x14ac:dyDescent="0.15">
      <c r="B52" s="66"/>
      <c r="C52" s="11" t="s">
        <v>22</v>
      </c>
      <c r="D52" s="11" t="s">
        <v>130</v>
      </c>
      <c r="F52" s="15"/>
      <c r="G52" s="15"/>
      <c r="H52" s="15"/>
      <c r="I52" s="15"/>
      <c r="J52" s="15"/>
    </row>
    <row r="53" spans="2:10" x14ac:dyDescent="0.15">
      <c r="B53" s="66"/>
      <c r="C53" s="11" t="s">
        <v>23</v>
      </c>
      <c r="D53" s="11" t="s">
        <v>131</v>
      </c>
      <c r="F53" s="15"/>
      <c r="G53" s="15"/>
      <c r="H53" s="15"/>
      <c r="I53" s="6"/>
      <c r="J53" s="6"/>
    </row>
    <row r="54" spans="2:10" x14ac:dyDescent="0.15">
      <c r="B54" s="66"/>
      <c r="C54" s="11" t="s">
        <v>24</v>
      </c>
      <c r="D54" s="11" t="s">
        <v>130</v>
      </c>
      <c r="F54" s="15"/>
      <c r="G54" s="15"/>
      <c r="H54" s="15"/>
      <c r="I54" s="6"/>
      <c r="J54" s="6"/>
    </row>
    <row r="55" spans="2:10" x14ac:dyDescent="0.15">
      <c r="B55" s="66">
        <v>9</v>
      </c>
      <c r="C55" s="11" t="s">
        <v>20</v>
      </c>
      <c r="D55" s="11" t="s">
        <v>130</v>
      </c>
      <c r="F55" s="6"/>
      <c r="G55" s="6"/>
      <c r="H55" s="6"/>
      <c r="I55" s="6"/>
      <c r="J55" s="6"/>
    </row>
    <row r="56" spans="2:10" x14ac:dyDescent="0.15">
      <c r="B56" s="66"/>
      <c r="C56" s="11" t="s">
        <v>22</v>
      </c>
      <c r="D56" s="11" t="s">
        <v>130</v>
      </c>
      <c r="F56" s="15"/>
      <c r="G56" s="6"/>
      <c r="H56" s="6"/>
      <c r="I56" s="6"/>
      <c r="J56" s="6"/>
    </row>
    <row r="57" spans="2:10" x14ac:dyDescent="0.15">
      <c r="B57" s="66"/>
      <c r="C57" s="11" t="s">
        <v>23</v>
      </c>
      <c r="D57" s="11" t="s">
        <v>131</v>
      </c>
      <c r="F57" s="6"/>
      <c r="G57" s="6"/>
      <c r="H57" s="6"/>
      <c r="I57" s="6"/>
      <c r="J57" s="6"/>
    </row>
    <row r="58" spans="2:10" x14ac:dyDescent="0.15">
      <c r="B58" s="66"/>
      <c r="C58" s="11" t="s">
        <v>24</v>
      </c>
      <c r="D58" s="11" t="s">
        <v>131</v>
      </c>
      <c r="F58" s="6"/>
      <c r="G58" s="6"/>
      <c r="H58" s="6"/>
      <c r="I58" s="6"/>
      <c r="J58" s="6"/>
    </row>
    <row r="59" spans="2:10" x14ac:dyDescent="0.15">
      <c r="B59" s="66">
        <v>11</v>
      </c>
      <c r="C59" s="11" t="s">
        <v>20</v>
      </c>
      <c r="D59" s="11" t="s">
        <v>131</v>
      </c>
      <c r="F59" s="15"/>
      <c r="G59" s="15"/>
      <c r="H59" s="15"/>
      <c r="I59" s="15"/>
      <c r="J59" s="6"/>
    </row>
    <row r="60" spans="2:10" x14ac:dyDescent="0.15">
      <c r="B60" s="66"/>
      <c r="C60" s="11" t="s">
        <v>22</v>
      </c>
      <c r="D60" s="11" t="s">
        <v>131</v>
      </c>
      <c r="F60" s="15"/>
      <c r="G60" s="15"/>
      <c r="H60" s="15"/>
      <c r="I60" s="6"/>
      <c r="J60" s="6"/>
    </row>
    <row r="61" spans="2:10" x14ac:dyDescent="0.15">
      <c r="B61" s="66"/>
      <c r="C61" s="11" t="s">
        <v>23</v>
      </c>
      <c r="D61" s="11" t="s">
        <v>130</v>
      </c>
      <c r="F61" s="15"/>
      <c r="G61" s="15"/>
      <c r="H61" s="15"/>
      <c r="I61" s="15"/>
      <c r="J61" s="6"/>
    </row>
    <row r="62" spans="2:10" x14ac:dyDescent="0.15">
      <c r="B62" s="66"/>
      <c r="C62" s="11" t="s">
        <v>24</v>
      </c>
      <c r="D62" s="11" t="s">
        <v>130</v>
      </c>
      <c r="F62" s="15"/>
      <c r="G62" s="15"/>
      <c r="H62" s="6"/>
      <c r="I62" s="6"/>
      <c r="J62" s="6"/>
    </row>
    <row r="63" spans="2:10" x14ac:dyDescent="0.15">
      <c r="B63" s="66">
        <v>12</v>
      </c>
      <c r="C63" s="11" t="s">
        <v>20</v>
      </c>
      <c r="D63" s="11" t="s">
        <v>131</v>
      </c>
      <c r="F63" s="15"/>
      <c r="G63" s="15"/>
      <c r="H63" s="6"/>
      <c r="I63" s="6"/>
      <c r="J63" s="6"/>
    </row>
    <row r="64" spans="2:10" x14ac:dyDescent="0.15">
      <c r="B64" s="66"/>
      <c r="C64" s="11" t="s">
        <v>22</v>
      </c>
      <c r="D64" s="11" t="s">
        <v>130</v>
      </c>
      <c r="F64" s="15"/>
      <c r="G64" s="15"/>
      <c r="H64" s="15"/>
      <c r="I64" s="6"/>
      <c r="J64" s="6"/>
    </row>
    <row r="65" spans="2:10" x14ac:dyDescent="0.15">
      <c r="B65" s="66"/>
      <c r="C65" s="11" t="s">
        <v>23</v>
      </c>
      <c r="D65" s="11" t="s">
        <v>131</v>
      </c>
      <c r="F65" s="15"/>
      <c r="G65" s="15"/>
      <c r="H65" s="15"/>
      <c r="I65" s="15"/>
      <c r="J65" s="6"/>
    </row>
    <row r="66" spans="2:10" x14ac:dyDescent="0.15">
      <c r="B66" s="66"/>
      <c r="C66" s="11" t="s">
        <v>24</v>
      </c>
      <c r="D66" s="11" t="s">
        <v>130</v>
      </c>
      <c r="F66" s="15"/>
      <c r="G66" s="6"/>
      <c r="H66" s="6"/>
      <c r="I66" s="6"/>
      <c r="J66" s="6"/>
    </row>
    <row r="67" spans="2:10" x14ac:dyDescent="0.15">
      <c r="B67" s="66">
        <v>13</v>
      </c>
      <c r="C67" s="11" t="s">
        <v>20</v>
      </c>
      <c r="D67" s="11" t="s">
        <v>130</v>
      </c>
      <c r="F67" s="6"/>
      <c r="G67" s="6"/>
      <c r="H67" s="6"/>
      <c r="I67" s="6"/>
      <c r="J67" s="6"/>
    </row>
    <row r="68" spans="2:10" x14ac:dyDescent="0.15">
      <c r="B68" s="66"/>
      <c r="C68" s="11" t="s">
        <v>22</v>
      </c>
      <c r="D68" s="11" t="s">
        <v>131</v>
      </c>
      <c r="F68" s="15"/>
      <c r="G68" s="15"/>
      <c r="H68" s="6"/>
      <c r="I68" s="6"/>
      <c r="J68" s="6"/>
    </row>
    <row r="69" spans="2:10" x14ac:dyDescent="0.15">
      <c r="B69" s="66"/>
      <c r="C69" s="11" t="s">
        <v>23</v>
      </c>
      <c r="D69" s="11" t="s">
        <v>130</v>
      </c>
      <c r="F69" s="15"/>
      <c r="G69" s="15"/>
      <c r="H69" s="15"/>
      <c r="I69" s="15"/>
      <c r="J69" s="6"/>
    </row>
    <row r="70" spans="2:10" x14ac:dyDescent="0.15">
      <c r="B70" s="66"/>
      <c r="C70" s="11" t="s">
        <v>24</v>
      </c>
      <c r="D70" s="11" t="s">
        <v>131</v>
      </c>
      <c r="F70" s="15"/>
      <c r="G70" s="6"/>
      <c r="H70" s="6"/>
      <c r="I70" s="6"/>
      <c r="J70" s="6"/>
    </row>
    <row r="71" spans="2:10" x14ac:dyDescent="0.15">
      <c r="B71" s="66">
        <v>14</v>
      </c>
      <c r="C71" s="11" t="s">
        <v>20</v>
      </c>
      <c r="D71" s="11" t="s">
        <v>130</v>
      </c>
      <c r="F71" s="15"/>
      <c r="G71" s="15"/>
      <c r="H71" s="15"/>
      <c r="I71" s="15"/>
      <c r="J71" s="6"/>
    </row>
    <row r="72" spans="2:10" x14ac:dyDescent="0.15">
      <c r="B72" s="66"/>
      <c r="C72" s="11" t="s">
        <v>22</v>
      </c>
      <c r="D72" s="11" t="s">
        <v>130</v>
      </c>
      <c r="F72" s="15"/>
      <c r="G72" s="15"/>
      <c r="H72" s="15"/>
      <c r="I72" s="15"/>
      <c r="J72" s="6"/>
    </row>
    <row r="73" spans="2:10" x14ac:dyDescent="0.15">
      <c r="B73" s="66"/>
      <c r="C73" s="11" t="s">
        <v>23</v>
      </c>
      <c r="D73" s="11" t="s">
        <v>131</v>
      </c>
      <c r="F73" s="15"/>
      <c r="G73" s="15"/>
      <c r="H73" s="15"/>
      <c r="I73" s="6"/>
      <c r="J73" s="6"/>
    </row>
    <row r="74" spans="2:10" x14ac:dyDescent="0.15">
      <c r="B74" s="66"/>
      <c r="C74" s="11" t="s">
        <v>24</v>
      </c>
      <c r="D74" s="11" t="s">
        <v>131</v>
      </c>
      <c r="F74" s="15"/>
      <c r="G74" s="15"/>
      <c r="H74" s="15"/>
      <c r="I74" s="15"/>
      <c r="J74" s="6"/>
    </row>
    <row r="75" spans="2:10" ht="14.25" thickBot="1" x14ac:dyDescent="0.2"/>
    <row r="76" spans="2:10" ht="14.25" thickBot="1" x14ac:dyDescent="0.2">
      <c r="D76" s="7"/>
      <c r="E76" t="s">
        <v>45</v>
      </c>
      <c r="F76" s="11">
        <v>31</v>
      </c>
      <c r="G76" s="11">
        <v>26</v>
      </c>
      <c r="H76" s="11">
        <v>21</v>
      </c>
      <c r="I76" s="11">
        <v>13</v>
      </c>
      <c r="J76" s="11">
        <v>6</v>
      </c>
    </row>
    <row r="77" spans="2:10" ht="14.25" thickBot="1" x14ac:dyDescent="0.2">
      <c r="D77" s="7"/>
      <c r="E77" t="s">
        <v>46</v>
      </c>
      <c r="F77" s="17">
        <f>COUNTIF(F39:F74,"a")</f>
        <v>0</v>
      </c>
      <c r="G77" s="17">
        <f>COUNTIF(G39:G74,"a")</f>
        <v>0</v>
      </c>
      <c r="H77" s="17">
        <f>COUNTIF(H39:H74,"a")</f>
        <v>0</v>
      </c>
      <c r="I77" s="17">
        <f>COUNTIF(I39:I74,"a")</f>
        <v>0</v>
      </c>
      <c r="J77" s="17">
        <f>COUNTIF(J39:J74,"a")</f>
        <v>0</v>
      </c>
    </row>
    <row r="78" spans="2:10" x14ac:dyDescent="0.15">
      <c r="D78" s="4"/>
      <c r="F78" s="12"/>
      <c r="G78" s="12"/>
      <c r="H78" s="12"/>
      <c r="I78" s="12"/>
      <c r="J78" s="12"/>
    </row>
    <row r="79" spans="2:10" x14ac:dyDescent="0.15">
      <c r="B79" s="60" t="s">
        <v>106</v>
      </c>
      <c r="C79" s="60"/>
      <c r="D79" s="10" t="s">
        <v>35</v>
      </c>
      <c r="F79" s="11" t="s">
        <v>172</v>
      </c>
      <c r="G79" s="11" t="s">
        <v>171</v>
      </c>
      <c r="H79" s="11" t="s">
        <v>170</v>
      </c>
      <c r="I79" s="11" t="s">
        <v>165</v>
      </c>
      <c r="J79" s="11" t="s">
        <v>164</v>
      </c>
    </row>
    <row r="80" spans="2:10" x14ac:dyDescent="0.15">
      <c r="B80" s="60"/>
      <c r="C80" s="60"/>
      <c r="D80" s="10" t="s">
        <v>36</v>
      </c>
      <c r="F80" s="11" t="s">
        <v>178</v>
      </c>
      <c r="G80" s="11" t="s">
        <v>177</v>
      </c>
      <c r="H80" s="11" t="s">
        <v>173</v>
      </c>
      <c r="I80" s="11" t="s">
        <v>166</v>
      </c>
      <c r="J80" s="11">
        <v>4</v>
      </c>
    </row>
    <row r="81" spans="2:10" x14ac:dyDescent="0.15">
      <c r="B81" s="60"/>
      <c r="C81" s="60"/>
      <c r="D81" s="10" t="s">
        <v>37</v>
      </c>
      <c r="F81" s="11" t="s">
        <v>179</v>
      </c>
      <c r="G81" s="11" t="s">
        <v>173</v>
      </c>
      <c r="H81" s="11" t="s">
        <v>174</v>
      </c>
      <c r="I81" s="11" t="s">
        <v>167</v>
      </c>
      <c r="J81" s="11">
        <v>3</v>
      </c>
    </row>
    <row r="82" spans="2:10" x14ac:dyDescent="0.15">
      <c r="B82" s="60"/>
      <c r="C82" s="60"/>
      <c r="D82" s="10" t="s">
        <v>38</v>
      </c>
      <c r="F82" s="11" t="s">
        <v>180</v>
      </c>
      <c r="G82" s="11" t="s">
        <v>174</v>
      </c>
      <c r="H82" s="11" t="s">
        <v>175</v>
      </c>
      <c r="I82" s="11" t="s">
        <v>168</v>
      </c>
      <c r="J82" s="11">
        <v>2</v>
      </c>
    </row>
    <row r="83" spans="2:10" x14ac:dyDescent="0.15">
      <c r="B83" s="60"/>
      <c r="C83" s="60"/>
      <c r="D83" s="10" t="s">
        <v>39</v>
      </c>
      <c r="F83" s="11" t="s">
        <v>181</v>
      </c>
      <c r="G83" s="11" t="s">
        <v>140</v>
      </c>
      <c r="H83" s="11" t="s">
        <v>176</v>
      </c>
      <c r="I83" s="11" t="s">
        <v>169</v>
      </c>
      <c r="J83" s="11">
        <v>1</v>
      </c>
    </row>
  </sheetData>
  <mergeCells count="18">
    <mergeCell ref="B59:B62"/>
    <mergeCell ref="B24:C28"/>
    <mergeCell ref="B2:C2"/>
    <mergeCell ref="C8:J8"/>
    <mergeCell ref="C10:J10"/>
    <mergeCell ref="B79:C83"/>
    <mergeCell ref="C35:J35"/>
    <mergeCell ref="C36:J36"/>
    <mergeCell ref="B8:B9"/>
    <mergeCell ref="C9:J9"/>
    <mergeCell ref="B63:B66"/>
    <mergeCell ref="B67:B70"/>
    <mergeCell ref="B71:B74"/>
    <mergeCell ref="B39:B42"/>
    <mergeCell ref="B43:B46"/>
    <mergeCell ref="B47:B50"/>
    <mergeCell ref="B51:B54"/>
    <mergeCell ref="B55:B58"/>
  </mergeCells>
  <phoneticPr fontId="1"/>
  <dataValidations count="2">
    <dataValidation type="list" allowBlank="1" showInputMessage="1" showErrorMessage="1" sqref="F39:J74">
      <formula1>"a,b"</formula1>
    </dataValidation>
    <dataValidation type="list" allowBlank="1" showInputMessage="1" showErrorMessage="1" sqref="F13:J19">
      <formula1>"0,7,8,9"</formula1>
    </dataValidation>
  </dataValidations>
  <pageMargins left="0.7" right="0.7" top="0.75" bottom="0.75" header="0.3" footer="0.3"/>
  <pageSetup paperSize="9" scale="95" orientation="portrait" horizontalDpi="0" verticalDpi="0" r:id="rId1"/>
  <rowBreaks count="1" manualBreakCount="1">
    <brk id="58" max="16383" man="1"/>
  </rowBreaks>
  <legacyDrawing r:id="rId2"/>
  <extLst>
    <ext xmlns:x14="http://schemas.microsoft.com/office/spreadsheetml/2009/9/main" uri="{78C0D931-6437-407d-A8EE-F0AAD7539E65}">
      <x14:conditionalFormattings>
        <x14:conditionalFormatting xmlns:xm="http://schemas.microsoft.com/office/excel/2006/main">
          <x14:cfRule type="expression" priority="6" id="{393633BA-FDAA-40AF-AEAE-96A04A3EB0AB}">
            <xm:f>'１．全体講評'!$B$6=1</xm:f>
            <x14:dxf>
              <border>
                <left style="thin">
                  <color rgb="FFFF0000"/>
                </left>
                <right style="thin">
                  <color rgb="FFFF0000"/>
                </right>
                <top style="thin">
                  <color rgb="FFFF0000"/>
                </top>
                <bottom style="thin">
                  <color rgb="FFFF0000"/>
                </bottom>
                <vertical/>
                <horizontal/>
              </border>
            </x14:dxf>
          </x14:cfRule>
          <xm:sqref>F13:F19</xm:sqref>
        </x14:conditionalFormatting>
        <x14:conditionalFormatting xmlns:xm="http://schemas.microsoft.com/office/excel/2006/main">
          <x14:cfRule type="expression" priority="10" id="{495EDC16-B80A-477A-81B4-FF6EA10BFE4A}">
            <xm:f>'１．全体講評'!$B$6=5</xm:f>
            <x14:dxf>
              <border>
                <left style="thin">
                  <color rgb="FFFF0000"/>
                </left>
                <right style="thin">
                  <color rgb="FFFF0000"/>
                </right>
                <top style="thin">
                  <color rgb="FFFF0000"/>
                </top>
                <bottom style="thin">
                  <color rgb="FFFF0000"/>
                </bottom>
                <vertical/>
                <horizontal/>
              </border>
            </x14:dxf>
          </x14:cfRule>
          <xm:sqref>J13:J19</xm:sqref>
        </x14:conditionalFormatting>
        <x14:conditionalFormatting xmlns:xm="http://schemas.microsoft.com/office/excel/2006/main">
          <x14:cfRule type="expression" priority="9" id="{AD4587BB-5BEE-44AC-83CF-D4722ACE634F}">
            <xm:f>'１．全体講評'!$B$6=4</xm:f>
            <x14:dxf>
              <border>
                <left style="thin">
                  <color rgb="FFFF0000"/>
                </left>
                <right style="thin">
                  <color rgb="FFFF0000"/>
                </right>
                <top style="thin">
                  <color rgb="FFFF0000"/>
                </top>
                <bottom style="thin">
                  <color rgb="FFFF0000"/>
                </bottom>
                <vertical/>
                <horizontal/>
              </border>
            </x14:dxf>
          </x14:cfRule>
          <xm:sqref>I13:I19</xm:sqref>
        </x14:conditionalFormatting>
        <x14:conditionalFormatting xmlns:xm="http://schemas.microsoft.com/office/excel/2006/main">
          <x14:cfRule type="expression" priority="8" id="{620466A8-C49B-4BD3-A8B4-638A2AAF3FD8}">
            <xm:f>'１．全体講評'!$B$6=3</xm:f>
            <x14:dxf>
              <border>
                <left style="thin">
                  <color rgb="FFFF0000"/>
                </left>
                <right style="thin">
                  <color rgb="FFFF0000"/>
                </right>
                <top style="thin">
                  <color rgb="FFFF0000"/>
                </top>
                <bottom style="thin">
                  <color rgb="FFFF0000"/>
                </bottom>
                <vertical/>
                <horizontal/>
              </border>
            </x14:dxf>
          </x14:cfRule>
          <xm:sqref>H13:H19</xm:sqref>
        </x14:conditionalFormatting>
        <x14:conditionalFormatting xmlns:xm="http://schemas.microsoft.com/office/excel/2006/main">
          <x14:cfRule type="expression" priority="7" id="{C685562B-40C0-4099-9E86-67ADA062E706}">
            <xm:f>'１．全体講評'!$B$6=2</xm:f>
            <x14:dxf>
              <border>
                <left style="thin">
                  <color rgb="FFFF0000"/>
                </left>
                <right style="thin">
                  <color rgb="FFFF0000"/>
                </right>
                <top style="thin">
                  <color rgb="FFFF0000"/>
                </top>
                <bottom style="thin">
                  <color rgb="FFFF0000"/>
                </bottom>
                <vertical/>
                <horizontal/>
              </border>
            </x14:dxf>
          </x14:cfRule>
          <xm:sqref>G13:G19</xm:sqref>
        </x14:conditionalFormatting>
        <x14:conditionalFormatting xmlns:xm="http://schemas.microsoft.com/office/excel/2006/main">
          <x14:cfRule type="expression" priority="1" id="{E7B224A0-91AD-440C-9C28-10CA722374FA}">
            <xm:f>'１．全体講評'!$B$6=1</xm:f>
            <x14:dxf>
              <border>
                <left style="thin">
                  <color rgb="FFFF0000"/>
                </left>
                <right style="thin">
                  <color rgb="FFFF0000"/>
                </right>
                <top style="thin">
                  <color rgb="FFFF0000"/>
                </top>
                <bottom style="thin">
                  <color rgb="FFFF0000"/>
                </bottom>
                <vertical/>
                <horizontal/>
              </border>
            </x14:dxf>
          </x14:cfRule>
          <xm:sqref>F39:F74</xm:sqref>
        </x14:conditionalFormatting>
        <x14:conditionalFormatting xmlns:xm="http://schemas.microsoft.com/office/excel/2006/main">
          <x14:cfRule type="expression" priority="5" id="{3E280FF8-AFE0-4B89-AF25-CF9C35691E27}">
            <xm:f>'１．全体講評'!$B$6=5</xm:f>
            <x14:dxf>
              <border>
                <left style="thin">
                  <color rgb="FFFF0000"/>
                </left>
                <right style="thin">
                  <color rgb="FFFF0000"/>
                </right>
                <top style="thin">
                  <color rgb="FFFF0000"/>
                </top>
                <bottom style="thin">
                  <color rgb="FFFF0000"/>
                </bottom>
                <vertical/>
                <horizontal/>
              </border>
            </x14:dxf>
          </x14:cfRule>
          <xm:sqref>J39:J74</xm:sqref>
        </x14:conditionalFormatting>
        <x14:conditionalFormatting xmlns:xm="http://schemas.microsoft.com/office/excel/2006/main">
          <x14:cfRule type="expression" priority="4" id="{CC19F094-17AF-476D-9C99-70AA7E5AF6EF}">
            <xm:f>'１．全体講評'!$B$6=4</xm:f>
            <x14:dxf>
              <border>
                <left style="thin">
                  <color rgb="FFFF0000"/>
                </left>
                <right style="thin">
                  <color rgb="FFFF0000"/>
                </right>
                <top style="thin">
                  <color rgb="FFFF0000"/>
                </top>
                <bottom style="thin">
                  <color rgb="FFFF0000"/>
                </bottom>
                <vertical/>
                <horizontal/>
              </border>
            </x14:dxf>
          </x14:cfRule>
          <xm:sqref>I39:I74</xm:sqref>
        </x14:conditionalFormatting>
        <x14:conditionalFormatting xmlns:xm="http://schemas.microsoft.com/office/excel/2006/main">
          <x14:cfRule type="expression" priority="3" id="{733481CE-2E04-472B-BD29-0AD8B047ED2C}">
            <xm:f>'１．全体講評'!$B$6=3</xm:f>
            <x14:dxf>
              <border>
                <left style="thin">
                  <color rgb="FFFF0000"/>
                </left>
                <right style="thin">
                  <color rgb="FFFF0000"/>
                </right>
                <top style="thin">
                  <color rgb="FFFF0000"/>
                </top>
                <bottom style="thin">
                  <color rgb="FFFF0000"/>
                </bottom>
                <vertical/>
                <horizontal/>
              </border>
            </x14:dxf>
          </x14:cfRule>
          <xm:sqref>H39:H74</xm:sqref>
        </x14:conditionalFormatting>
        <x14:conditionalFormatting xmlns:xm="http://schemas.microsoft.com/office/excel/2006/main">
          <x14:cfRule type="expression" priority="2" id="{D7E0793F-9736-461D-8027-B9CA7E2762CE}">
            <xm:f>'１．全体講評'!$B$6=2</xm:f>
            <x14:dxf>
              <border>
                <left style="thin">
                  <color rgb="FFFF0000"/>
                </left>
                <right style="thin">
                  <color rgb="FFFF0000"/>
                </right>
                <top style="thin">
                  <color rgb="FFFF0000"/>
                </top>
                <bottom style="thin">
                  <color rgb="FFFF0000"/>
                </bottom>
                <vertical/>
                <horizontal/>
              </border>
            </x14:dxf>
          </x14:cfRule>
          <xm:sqref>G39:G74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99"/>
  <sheetViews>
    <sheetView zoomScaleNormal="100" workbookViewId="0">
      <selection activeCell="G2" sqref="G2"/>
    </sheetView>
  </sheetViews>
  <sheetFormatPr defaultRowHeight="13.5" x14ac:dyDescent="0.15"/>
  <cols>
    <col min="1" max="1" width="3.625" customWidth="1"/>
    <col min="3" max="3" width="10.5" customWidth="1"/>
    <col min="4" max="4" width="9" style="1"/>
    <col min="5" max="5" width="5.125" customWidth="1"/>
    <col min="6" max="10" width="11" customWidth="1"/>
  </cols>
  <sheetData>
    <row r="2" spans="2:10" x14ac:dyDescent="0.15">
      <c r="B2" s="57" t="s">
        <v>18</v>
      </c>
      <c r="C2" s="57"/>
      <c r="D2" s="9" t="str">
        <f>IF(OR('１．全体講評'!B6=1,'１．全体講評'!B6=2),"論文合格力判定","短答合格力判定")</f>
        <v>短答合格力判定</v>
      </c>
      <c r="I2" s="24"/>
      <c r="J2" t="s">
        <v>79</v>
      </c>
    </row>
    <row r="3" spans="2:10" x14ac:dyDescent="0.15">
      <c r="D3" s="12"/>
    </row>
    <row r="4" spans="2:10" x14ac:dyDescent="0.15">
      <c r="B4" s="24"/>
      <c r="C4" t="s">
        <v>80</v>
      </c>
      <c r="D4" s="12"/>
    </row>
    <row r="5" spans="2:10" x14ac:dyDescent="0.15">
      <c r="D5" s="12"/>
    </row>
    <row r="6" spans="2:10" x14ac:dyDescent="0.15">
      <c r="B6" s="10" t="s">
        <v>33</v>
      </c>
      <c r="C6" s="58" t="s">
        <v>99</v>
      </c>
      <c r="D6" s="58"/>
      <c r="E6" s="58"/>
      <c r="F6" s="58"/>
      <c r="G6" s="58"/>
      <c r="H6" s="58"/>
      <c r="I6" s="58"/>
      <c r="J6" s="58"/>
    </row>
    <row r="7" spans="2:10" x14ac:dyDescent="0.15">
      <c r="B7" s="10" t="s">
        <v>34</v>
      </c>
      <c r="C7" s="59" t="s">
        <v>100</v>
      </c>
      <c r="D7" s="58"/>
      <c r="E7" s="58"/>
      <c r="F7" s="58"/>
      <c r="G7" s="58"/>
      <c r="H7" s="58"/>
      <c r="I7" s="58"/>
      <c r="J7" s="58"/>
    </row>
    <row r="9" spans="2:10" x14ac:dyDescent="0.15">
      <c r="B9" s="9"/>
      <c r="C9" s="9"/>
      <c r="D9" s="18"/>
      <c r="E9" s="9"/>
      <c r="F9" s="18">
        <v>1</v>
      </c>
      <c r="G9" s="18">
        <v>2</v>
      </c>
      <c r="H9" s="18">
        <v>3</v>
      </c>
      <c r="I9" s="18">
        <v>4</v>
      </c>
      <c r="J9" s="18">
        <v>5</v>
      </c>
    </row>
    <row r="10" spans="2:10" x14ac:dyDescent="0.15">
      <c r="B10" s="18" t="s">
        <v>19</v>
      </c>
      <c r="C10" s="18" t="s">
        <v>21</v>
      </c>
      <c r="D10" s="18" t="s">
        <v>25</v>
      </c>
      <c r="E10" s="9"/>
      <c r="F10" s="18" t="s">
        <v>30</v>
      </c>
      <c r="G10" s="18" t="s">
        <v>1</v>
      </c>
      <c r="H10" s="18" t="s">
        <v>223</v>
      </c>
      <c r="I10" s="18" t="s">
        <v>3</v>
      </c>
      <c r="J10" s="18" t="s">
        <v>222</v>
      </c>
    </row>
    <row r="11" spans="2:10" x14ac:dyDescent="0.15">
      <c r="B11" s="56">
        <v>1</v>
      </c>
      <c r="C11" s="3" t="s">
        <v>20</v>
      </c>
      <c r="D11" s="3" t="s">
        <v>26</v>
      </c>
      <c r="F11" s="15"/>
      <c r="G11" s="15"/>
      <c r="H11" s="15"/>
      <c r="I11" s="15"/>
      <c r="J11" s="3"/>
    </row>
    <row r="12" spans="2:10" x14ac:dyDescent="0.15">
      <c r="B12" s="56"/>
      <c r="C12" s="3" t="s">
        <v>22</v>
      </c>
      <c r="D12" s="3" t="s">
        <v>26</v>
      </c>
      <c r="F12" s="15"/>
      <c r="G12" s="15"/>
      <c r="H12" s="15"/>
      <c r="I12" s="3"/>
      <c r="J12" s="3"/>
    </row>
    <row r="13" spans="2:10" x14ac:dyDescent="0.15">
      <c r="B13" s="56"/>
      <c r="C13" s="3" t="s">
        <v>23</v>
      </c>
      <c r="D13" s="3" t="s">
        <v>27</v>
      </c>
      <c r="F13" s="15"/>
      <c r="G13" s="3"/>
      <c r="H13" s="3"/>
      <c r="I13" s="3"/>
      <c r="J13" s="3"/>
    </row>
    <row r="14" spans="2:10" x14ac:dyDescent="0.15">
      <c r="B14" s="56"/>
      <c r="C14" s="3" t="s">
        <v>24</v>
      </c>
      <c r="D14" s="3" t="s">
        <v>27</v>
      </c>
      <c r="F14" s="15"/>
      <c r="G14" s="15"/>
      <c r="H14" s="15"/>
      <c r="I14" s="15"/>
      <c r="J14" s="15"/>
    </row>
    <row r="15" spans="2:10" x14ac:dyDescent="0.15">
      <c r="B15" s="56">
        <v>2</v>
      </c>
      <c r="C15" s="3" t="s">
        <v>20</v>
      </c>
      <c r="D15" s="3" t="s">
        <v>26</v>
      </c>
      <c r="F15" s="15"/>
      <c r="G15" s="15"/>
      <c r="H15" s="3"/>
      <c r="I15" s="3"/>
      <c r="J15" s="3"/>
    </row>
    <row r="16" spans="2:10" x14ac:dyDescent="0.15">
      <c r="B16" s="56"/>
      <c r="C16" s="3" t="s">
        <v>22</v>
      </c>
      <c r="D16" s="3" t="s">
        <v>27</v>
      </c>
      <c r="F16" s="15"/>
      <c r="G16" s="15"/>
      <c r="H16" s="15"/>
      <c r="I16" s="15"/>
      <c r="J16" s="15"/>
    </row>
    <row r="17" spans="2:10" x14ac:dyDescent="0.15">
      <c r="B17" s="56"/>
      <c r="C17" s="3" t="s">
        <v>23</v>
      </c>
      <c r="D17" s="3" t="s">
        <v>26</v>
      </c>
      <c r="F17" s="15"/>
      <c r="G17" s="15"/>
      <c r="H17" s="3"/>
      <c r="I17" s="3"/>
      <c r="J17" s="3"/>
    </row>
    <row r="18" spans="2:10" x14ac:dyDescent="0.15">
      <c r="B18" s="56"/>
      <c r="C18" s="3" t="s">
        <v>24</v>
      </c>
      <c r="D18" s="3" t="s">
        <v>27</v>
      </c>
      <c r="F18" s="15"/>
      <c r="G18" s="3"/>
      <c r="H18" s="3"/>
      <c r="I18" s="3"/>
      <c r="J18" s="3"/>
    </row>
    <row r="19" spans="2:10" x14ac:dyDescent="0.15">
      <c r="B19" s="56">
        <v>3</v>
      </c>
      <c r="C19" s="3" t="s">
        <v>20</v>
      </c>
      <c r="D19" s="3" t="s">
        <v>26</v>
      </c>
      <c r="F19" s="15"/>
      <c r="G19" s="15"/>
      <c r="H19" s="3"/>
      <c r="I19" s="3"/>
      <c r="J19" s="3"/>
    </row>
    <row r="20" spans="2:10" x14ac:dyDescent="0.15">
      <c r="B20" s="56"/>
      <c r="C20" s="3" t="s">
        <v>22</v>
      </c>
      <c r="D20" s="3" t="s">
        <v>26</v>
      </c>
      <c r="F20" s="15"/>
      <c r="G20" s="15"/>
      <c r="H20" s="15"/>
      <c r="I20" s="15"/>
      <c r="J20" s="15"/>
    </row>
    <row r="21" spans="2:10" x14ac:dyDescent="0.15">
      <c r="B21" s="56"/>
      <c r="C21" s="3" t="s">
        <v>23</v>
      </c>
      <c r="D21" s="3" t="s">
        <v>27</v>
      </c>
      <c r="F21" s="3"/>
      <c r="G21" s="3"/>
      <c r="H21" s="3"/>
      <c r="I21" s="3"/>
      <c r="J21" s="3"/>
    </row>
    <row r="22" spans="2:10" x14ac:dyDescent="0.15">
      <c r="B22" s="56"/>
      <c r="C22" s="3" t="s">
        <v>24</v>
      </c>
      <c r="D22" s="3" t="s">
        <v>28</v>
      </c>
      <c r="F22" s="15"/>
      <c r="G22" s="3"/>
      <c r="H22" s="3"/>
      <c r="I22" s="3"/>
      <c r="J22" s="3"/>
    </row>
    <row r="23" spans="2:10" x14ac:dyDescent="0.15">
      <c r="B23" s="56">
        <v>4</v>
      </c>
      <c r="C23" s="3" t="s">
        <v>20</v>
      </c>
      <c r="D23" s="3" t="s">
        <v>27</v>
      </c>
      <c r="F23" s="15"/>
      <c r="G23" s="15"/>
      <c r="H23" s="15"/>
      <c r="I23" s="15"/>
      <c r="J23" s="15"/>
    </row>
    <row r="24" spans="2:10" x14ac:dyDescent="0.15">
      <c r="B24" s="56"/>
      <c r="C24" s="3" t="s">
        <v>22</v>
      </c>
      <c r="D24" s="3" t="s">
        <v>27</v>
      </c>
      <c r="F24" s="15"/>
      <c r="G24" s="15"/>
      <c r="H24" s="15"/>
      <c r="I24" s="15"/>
      <c r="J24" s="6"/>
    </row>
    <row r="25" spans="2:10" x14ac:dyDescent="0.15">
      <c r="B25" s="56"/>
      <c r="C25" s="3" t="s">
        <v>23</v>
      </c>
      <c r="D25" s="3" t="s">
        <v>26</v>
      </c>
      <c r="F25" s="3"/>
      <c r="G25" s="3"/>
      <c r="H25" s="3"/>
      <c r="I25" s="3"/>
      <c r="J25" s="3"/>
    </row>
    <row r="26" spans="2:10" x14ac:dyDescent="0.15">
      <c r="B26" s="56"/>
      <c r="C26" s="3" t="s">
        <v>24</v>
      </c>
      <c r="D26" s="3" t="s">
        <v>26</v>
      </c>
      <c r="F26" s="3"/>
      <c r="G26" s="3"/>
      <c r="H26" s="3"/>
      <c r="I26" s="3"/>
      <c r="J26" s="3"/>
    </row>
    <row r="27" spans="2:10" x14ac:dyDescent="0.15">
      <c r="B27" s="56">
        <v>5</v>
      </c>
      <c r="C27" s="3" t="s">
        <v>20</v>
      </c>
      <c r="D27" s="3" t="s">
        <v>26</v>
      </c>
      <c r="F27" s="15"/>
      <c r="G27" s="3"/>
      <c r="H27" s="3"/>
      <c r="I27" s="3"/>
      <c r="J27" s="3"/>
    </row>
    <row r="28" spans="2:10" x14ac:dyDescent="0.15">
      <c r="B28" s="56"/>
      <c r="C28" s="3" t="s">
        <v>22</v>
      </c>
      <c r="D28" s="3" t="s">
        <v>27</v>
      </c>
      <c r="F28" s="15"/>
      <c r="G28" s="15"/>
      <c r="H28" s="3"/>
      <c r="I28" s="3"/>
      <c r="J28" s="3"/>
    </row>
    <row r="29" spans="2:10" x14ac:dyDescent="0.15">
      <c r="B29" s="56"/>
      <c r="C29" s="3" t="s">
        <v>23</v>
      </c>
      <c r="D29" s="3" t="s">
        <v>27</v>
      </c>
      <c r="F29" s="15"/>
      <c r="G29" s="15"/>
      <c r="H29" s="3"/>
      <c r="I29" s="3"/>
      <c r="J29" s="3"/>
    </row>
    <row r="30" spans="2:10" x14ac:dyDescent="0.15">
      <c r="B30" s="56"/>
      <c r="C30" s="3" t="s">
        <v>24</v>
      </c>
      <c r="D30" s="3" t="s">
        <v>26</v>
      </c>
      <c r="F30" s="15"/>
      <c r="G30" s="15"/>
      <c r="H30" s="15"/>
      <c r="I30" s="15"/>
      <c r="J30" s="15"/>
    </row>
    <row r="31" spans="2:10" x14ac:dyDescent="0.15">
      <c r="B31" s="56">
        <v>6</v>
      </c>
      <c r="C31" s="3" t="s">
        <v>20</v>
      </c>
      <c r="D31" s="3" t="s">
        <v>26</v>
      </c>
      <c r="F31" s="15"/>
      <c r="G31" s="15"/>
      <c r="H31" s="15"/>
      <c r="I31" s="3"/>
      <c r="J31" s="3"/>
    </row>
    <row r="32" spans="2:10" x14ac:dyDescent="0.15">
      <c r="B32" s="56"/>
      <c r="C32" s="3" t="s">
        <v>22</v>
      </c>
      <c r="D32" s="3" t="s">
        <v>26</v>
      </c>
      <c r="F32" s="15"/>
      <c r="G32" s="15"/>
      <c r="H32" s="3"/>
      <c r="I32" s="3"/>
      <c r="J32" s="3"/>
    </row>
    <row r="33" spans="2:10" x14ac:dyDescent="0.15">
      <c r="B33" s="56"/>
      <c r="C33" s="3" t="s">
        <v>23</v>
      </c>
      <c r="D33" s="3" t="s">
        <v>27</v>
      </c>
      <c r="F33" s="15"/>
      <c r="G33" s="3"/>
      <c r="H33" s="3"/>
      <c r="I33" s="3"/>
      <c r="J33" s="3"/>
    </row>
    <row r="34" spans="2:10" x14ac:dyDescent="0.15">
      <c r="B34" s="56"/>
      <c r="C34" s="3" t="s">
        <v>24</v>
      </c>
      <c r="D34" s="3" t="s">
        <v>27</v>
      </c>
      <c r="F34" s="3"/>
      <c r="G34" s="3"/>
      <c r="H34" s="3"/>
      <c r="I34" s="3"/>
      <c r="J34" s="3"/>
    </row>
    <row r="35" spans="2:10" x14ac:dyDescent="0.15">
      <c r="B35" s="56">
        <v>7</v>
      </c>
      <c r="C35" s="3" t="s">
        <v>20</v>
      </c>
      <c r="D35" s="3" t="s">
        <v>26</v>
      </c>
      <c r="F35" s="15"/>
      <c r="G35" s="15"/>
      <c r="H35" s="3"/>
      <c r="I35" s="3"/>
      <c r="J35" s="3"/>
    </row>
    <row r="36" spans="2:10" x14ac:dyDescent="0.15">
      <c r="B36" s="56"/>
      <c r="C36" s="3" t="s">
        <v>22</v>
      </c>
      <c r="D36" s="3" t="s">
        <v>27</v>
      </c>
      <c r="F36" s="15"/>
      <c r="G36" s="15"/>
      <c r="H36" s="3"/>
      <c r="I36" s="3"/>
      <c r="J36" s="3"/>
    </row>
    <row r="37" spans="2:10" x14ac:dyDescent="0.15">
      <c r="B37" s="56"/>
      <c r="C37" s="3" t="s">
        <v>23</v>
      </c>
      <c r="D37" s="3" t="s">
        <v>26</v>
      </c>
      <c r="F37" s="15"/>
      <c r="G37" s="15"/>
      <c r="H37" s="3"/>
      <c r="I37" s="3"/>
      <c r="J37" s="3"/>
    </row>
    <row r="38" spans="2:10" x14ac:dyDescent="0.15">
      <c r="B38" s="56"/>
      <c r="C38" s="3" t="s">
        <v>24</v>
      </c>
      <c r="D38" s="3" t="s">
        <v>27</v>
      </c>
      <c r="F38" s="15"/>
      <c r="G38" s="3"/>
      <c r="H38" s="3"/>
      <c r="I38" s="3"/>
      <c r="J38" s="3"/>
    </row>
    <row r="39" spans="2:10" x14ac:dyDescent="0.15">
      <c r="B39" s="56">
        <v>8</v>
      </c>
      <c r="C39" s="3" t="s">
        <v>20</v>
      </c>
      <c r="D39" s="3" t="s">
        <v>26</v>
      </c>
      <c r="F39" s="15"/>
      <c r="G39" s="15"/>
      <c r="H39" s="3"/>
      <c r="I39" s="3"/>
      <c r="J39" s="3"/>
    </row>
    <row r="40" spans="2:10" x14ac:dyDescent="0.15">
      <c r="B40" s="56"/>
      <c r="C40" s="3" t="s">
        <v>22</v>
      </c>
      <c r="D40" s="3" t="s">
        <v>27</v>
      </c>
      <c r="F40" s="15"/>
      <c r="G40" s="15"/>
      <c r="H40" s="3"/>
      <c r="I40" s="3"/>
      <c r="J40" s="3"/>
    </row>
    <row r="41" spans="2:10" x14ac:dyDescent="0.15">
      <c r="B41" s="56"/>
      <c r="C41" s="3" t="s">
        <v>23</v>
      </c>
      <c r="D41" s="3" t="s">
        <v>27</v>
      </c>
      <c r="F41" s="15"/>
      <c r="G41" s="15"/>
      <c r="H41" s="3"/>
      <c r="I41" s="3"/>
      <c r="J41" s="3"/>
    </row>
    <row r="42" spans="2:10" x14ac:dyDescent="0.15">
      <c r="B42" s="56"/>
      <c r="C42" s="3" t="s">
        <v>24</v>
      </c>
      <c r="D42" s="3" t="s">
        <v>26</v>
      </c>
      <c r="F42" s="15"/>
      <c r="G42" s="3"/>
      <c r="H42" s="3"/>
      <c r="I42" s="3"/>
      <c r="J42" s="3"/>
    </row>
    <row r="43" spans="2:10" x14ac:dyDescent="0.15">
      <c r="B43" s="56">
        <v>9</v>
      </c>
      <c r="C43" s="3" t="s">
        <v>20</v>
      </c>
      <c r="D43" s="3" t="s">
        <v>26</v>
      </c>
      <c r="F43" s="15"/>
      <c r="G43" s="3"/>
      <c r="H43" s="3"/>
      <c r="I43" s="3"/>
      <c r="J43" s="3"/>
    </row>
    <row r="44" spans="2:10" x14ac:dyDescent="0.15">
      <c r="B44" s="56"/>
      <c r="C44" s="3" t="s">
        <v>22</v>
      </c>
      <c r="D44" s="3" t="s">
        <v>27</v>
      </c>
      <c r="F44" s="15"/>
      <c r="G44" s="3"/>
      <c r="H44" s="3"/>
      <c r="I44" s="3"/>
      <c r="J44" s="3"/>
    </row>
    <row r="45" spans="2:10" x14ac:dyDescent="0.15">
      <c r="B45" s="56"/>
      <c r="C45" s="3" t="s">
        <v>23</v>
      </c>
      <c r="D45" s="3" t="s">
        <v>27</v>
      </c>
      <c r="F45" s="3"/>
      <c r="G45" s="3"/>
      <c r="H45" s="3"/>
      <c r="I45" s="3"/>
      <c r="J45" s="3"/>
    </row>
    <row r="46" spans="2:10" x14ac:dyDescent="0.15">
      <c r="B46" s="56"/>
      <c r="C46" s="3" t="s">
        <v>24</v>
      </c>
      <c r="D46" s="3" t="s">
        <v>26</v>
      </c>
      <c r="F46" s="15"/>
      <c r="G46" s="15"/>
      <c r="H46" s="3"/>
      <c r="I46" s="3"/>
      <c r="J46" s="3"/>
    </row>
    <row r="47" spans="2:10" x14ac:dyDescent="0.15">
      <c r="B47" s="56">
        <v>10</v>
      </c>
      <c r="C47" s="3" t="s">
        <v>20</v>
      </c>
      <c r="D47" s="3" t="s">
        <v>27</v>
      </c>
      <c r="F47" s="15"/>
      <c r="G47" s="15"/>
      <c r="H47" s="3"/>
      <c r="I47" s="3"/>
      <c r="J47" s="3"/>
    </row>
    <row r="48" spans="2:10" x14ac:dyDescent="0.15">
      <c r="B48" s="56"/>
      <c r="C48" s="3" t="s">
        <v>22</v>
      </c>
      <c r="D48" s="3" t="s">
        <v>27</v>
      </c>
      <c r="F48" s="15"/>
      <c r="G48" s="15"/>
      <c r="H48" s="3"/>
      <c r="I48" s="3"/>
      <c r="J48" s="3"/>
    </row>
    <row r="49" spans="2:10" x14ac:dyDescent="0.15">
      <c r="B49" s="56"/>
      <c r="C49" s="3" t="s">
        <v>23</v>
      </c>
      <c r="D49" s="3" t="s">
        <v>26</v>
      </c>
      <c r="F49" s="3"/>
      <c r="G49" s="3"/>
      <c r="H49" s="3"/>
      <c r="I49" s="3"/>
      <c r="J49" s="3"/>
    </row>
    <row r="50" spans="2:10" x14ac:dyDescent="0.15">
      <c r="B50" s="56"/>
      <c r="C50" s="3" t="s">
        <v>24</v>
      </c>
      <c r="D50" s="3" t="s">
        <v>26</v>
      </c>
      <c r="F50" s="15"/>
      <c r="G50" s="15"/>
      <c r="H50" s="3"/>
      <c r="I50" s="3"/>
      <c r="J50" s="3"/>
    </row>
    <row r="51" spans="2:10" x14ac:dyDescent="0.15">
      <c r="B51" s="56">
        <v>11</v>
      </c>
      <c r="C51" s="3" t="s">
        <v>20</v>
      </c>
      <c r="D51" s="3" t="s">
        <v>26</v>
      </c>
      <c r="F51" s="15"/>
      <c r="G51" s="15"/>
      <c r="H51" s="15"/>
      <c r="I51" s="3"/>
      <c r="J51" s="3"/>
    </row>
    <row r="52" spans="2:10" x14ac:dyDescent="0.15">
      <c r="B52" s="56"/>
      <c r="C52" s="3" t="s">
        <v>22</v>
      </c>
      <c r="D52" s="3" t="s">
        <v>27</v>
      </c>
      <c r="F52" s="3"/>
      <c r="G52" s="3"/>
      <c r="H52" s="3"/>
      <c r="I52" s="3"/>
      <c r="J52" s="3"/>
    </row>
    <row r="53" spans="2:10" x14ac:dyDescent="0.15">
      <c r="B53" s="56"/>
      <c r="C53" s="3" t="s">
        <v>23</v>
      </c>
      <c r="D53" s="3" t="s">
        <v>26</v>
      </c>
      <c r="F53" s="15"/>
      <c r="G53" s="15"/>
      <c r="H53" s="15"/>
      <c r="I53" s="15"/>
      <c r="J53" s="15"/>
    </row>
    <row r="54" spans="2:10" x14ac:dyDescent="0.15">
      <c r="B54" s="56"/>
      <c r="C54" s="3" t="s">
        <v>24</v>
      </c>
      <c r="D54" s="3" t="s">
        <v>27</v>
      </c>
      <c r="F54" s="15"/>
      <c r="G54" s="15"/>
      <c r="H54" s="3"/>
      <c r="I54" s="3"/>
      <c r="J54" s="3"/>
    </row>
    <row r="55" spans="2:10" x14ac:dyDescent="0.15">
      <c r="B55" s="56">
        <v>12</v>
      </c>
      <c r="C55" s="3" t="s">
        <v>20</v>
      </c>
      <c r="D55" s="3" t="s">
        <v>27</v>
      </c>
      <c r="F55" s="15"/>
      <c r="G55" s="15"/>
      <c r="H55" s="15"/>
      <c r="I55" s="15"/>
      <c r="J55" s="15"/>
    </row>
    <row r="56" spans="2:10" x14ac:dyDescent="0.15">
      <c r="B56" s="56"/>
      <c r="C56" s="3" t="s">
        <v>22</v>
      </c>
      <c r="D56" s="3" t="s">
        <v>26</v>
      </c>
      <c r="F56" s="15"/>
      <c r="G56" s="15"/>
      <c r="H56" s="3"/>
      <c r="I56" s="3"/>
      <c r="J56" s="3"/>
    </row>
    <row r="57" spans="2:10" x14ac:dyDescent="0.15">
      <c r="B57" s="56"/>
      <c r="C57" s="3" t="s">
        <v>23</v>
      </c>
      <c r="D57" s="3" t="s">
        <v>26</v>
      </c>
      <c r="F57" s="15"/>
      <c r="G57" s="15"/>
      <c r="H57" s="15"/>
      <c r="I57" s="15"/>
      <c r="J57" s="3"/>
    </row>
    <row r="58" spans="2:10" x14ac:dyDescent="0.15">
      <c r="B58" s="56"/>
      <c r="C58" s="3" t="s">
        <v>24</v>
      </c>
      <c r="D58" s="3" t="s">
        <v>27</v>
      </c>
      <c r="F58" s="15"/>
      <c r="G58" s="3"/>
      <c r="H58" s="3"/>
      <c r="I58" s="3"/>
      <c r="J58" s="3"/>
    </row>
    <row r="59" spans="2:10" x14ac:dyDescent="0.15">
      <c r="B59" s="56">
        <v>13</v>
      </c>
      <c r="C59" s="3" t="s">
        <v>20</v>
      </c>
      <c r="D59" s="3" t="s">
        <v>26</v>
      </c>
      <c r="F59" s="15"/>
      <c r="G59" s="15"/>
      <c r="H59" s="3"/>
      <c r="I59" s="3"/>
      <c r="J59" s="3"/>
    </row>
    <row r="60" spans="2:10" x14ac:dyDescent="0.15">
      <c r="B60" s="56"/>
      <c r="C60" s="3" t="s">
        <v>22</v>
      </c>
      <c r="D60" s="3" t="s">
        <v>27</v>
      </c>
      <c r="F60" s="15"/>
      <c r="G60" s="15"/>
      <c r="H60" s="3"/>
      <c r="I60" s="3"/>
      <c r="J60" s="3"/>
    </row>
    <row r="61" spans="2:10" x14ac:dyDescent="0.15">
      <c r="B61" s="56"/>
      <c r="C61" s="3" t="s">
        <v>23</v>
      </c>
      <c r="D61" s="3" t="s">
        <v>27</v>
      </c>
      <c r="F61" s="15"/>
      <c r="G61" s="15"/>
      <c r="H61" s="3"/>
      <c r="I61" s="3"/>
      <c r="J61" s="3"/>
    </row>
    <row r="62" spans="2:10" x14ac:dyDescent="0.15">
      <c r="B62" s="56"/>
      <c r="C62" s="3" t="s">
        <v>24</v>
      </c>
      <c r="D62" s="3" t="s">
        <v>26</v>
      </c>
      <c r="F62" s="15"/>
      <c r="G62" s="3"/>
      <c r="H62" s="3"/>
      <c r="I62" s="3"/>
      <c r="J62" s="3"/>
    </row>
    <row r="63" spans="2:10" x14ac:dyDescent="0.15">
      <c r="B63" s="56">
        <v>14</v>
      </c>
      <c r="C63" s="3" t="s">
        <v>20</v>
      </c>
      <c r="D63" s="3" t="s">
        <v>27</v>
      </c>
      <c r="F63" s="15"/>
      <c r="G63" s="15"/>
      <c r="H63" s="15"/>
      <c r="I63" s="3"/>
      <c r="J63" s="3"/>
    </row>
    <row r="64" spans="2:10" x14ac:dyDescent="0.15">
      <c r="B64" s="56"/>
      <c r="C64" s="3" t="s">
        <v>22</v>
      </c>
      <c r="D64" s="3" t="s">
        <v>26</v>
      </c>
      <c r="F64" s="15"/>
      <c r="G64" s="15"/>
      <c r="H64" s="15"/>
      <c r="I64" s="3"/>
      <c r="J64" s="3"/>
    </row>
    <row r="65" spans="2:10" x14ac:dyDescent="0.15">
      <c r="B65" s="56"/>
      <c r="C65" s="3" t="s">
        <v>23</v>
      </c>
      <c r="D65" s="3" t="s">
        <v>26</v>
      </c>
      <c r="F65" s="15"/>
      <c r="G65" s="15"/>
      <c r="H65" s="15"/>
      <c r="I65" s="15"/>
      <c r="J65" s="3"/>
    </row>
    <row r="66" spans="2:10" x14ac:dyDescent="0.15">
      <c r="B66" s="56"/>
      <c r="C66" s="3" t="s">
        <v>24</v>
      </c>
      <c r="D66" s="3" t="s">
        <v>27</v>
      </c>
      <c r="F66" s="15"/>
      <c r="G66" s="15"/>
      <c r="H66" s="3"/>
      <c r="I66" s="3"/>
      <c r="J66" s="3"/>
    </row>
    <row r="67" spans="2:10" x14ac:dyDescent="0.15">
      <c r="B67" s="56">
        <v>15</v>
      </c>
      <c r="C67" s="3" t="s">
        <v>20</v>
      </c>
      <c r="D67" s="3" t="s">
        <v>26</v>
      </c>
      <c r="F67" s="15"/>
      <c r="G67" s="15"/>
      <c r="H67" s="15"/>
      <c r="I67" s="3"/>
      <c r="J67" s="3"/>
    </row>
    <row r="68" spans="2:10" x14ac:dyDescent="0.15">
      <c r="B68" s="56"/>
      <c r="C68" s="3" t="s">
        <v>22</v>
      </c>
      <c r="D68" s="3" t="s">
        <v>26</v>
      </c>
      <c r="F68" s="15"/>
      <c r="G68" s="15"/>
      <c r="H68" s="3"/>
      <c r="I68" s="3"/>
      <c r="J68" s="3"/>
    </row>
    <row r="69" spans="2:10" x14ac:dyDescent="0.15">
      <c r="B69" s="56"/>
      <c r="C69" s="3" t="s">
        <v>23</v>
      </c>
      <c r="D69" s="3" t="s">
        <v>27</v>
      </c>
      <c r="F69" s="15"/>
      <c r="G69" s="15"/>
      <c r="H69" s="15"/>
      <c r="I69" s="3"/>
      <c r="J69" s="3"/>
    </row>
    <row r="70" spans="2:10" x14ac:dyDescent="0.15">
      <c r="B70" s="56"/>
      <c r="C70" s="3" t="s">
        <v>24</v>
      </c>
      <c r="D70" s="3" t="s">
        <v>27</v>
      </c>
      <c r="F70" s="3"/>
      <c r="G70" s="3"/>
      <c r="H70" s="3"/>
      <c r="I70" s="3"/>
      <c r="J70" s="3"/>
    </row>
    <row r="71" spans="2:10" x14ac:dyDescent="0.15">
      <c r="B71" s="56">
        <v>16</v>
      </c>
      <c r="C71" s="3" t="s">
        <v>20</v>
      </c>
      <c r="D71" s="3" t="s">
        <v>26</v>
      </c>
      <c r="F71" s="15"/>
      <c r="G71" s="15"/>
      <c r="H71" s="15"/>
      <c r="I71" s="15"/>
      <c r="J71" s="15"/>
    </row>
    <row r="72" spans="2:10" x14ac:dyDescent="0.15">
      <c r="B72" s="56"/>
      <c r="C72" s="3" t="s">
        <v>22</v>
      </c>
      <c r="D72" s="3" t="s">
        <v>27</v>
      </c>
      <c r="F72" s="15"/>
      <c r="G72" s="15"/>
      <c r="H72" s="15"/>
      <c r="I72" s="15"/>
      <c r="J72" s="3"/>
    </row>
    <row r="73" spans="2:10" x14ac:dyDescent="0.15">
      <c r="B73" s="56"/>
      <c r="C73" s="3" t="s">
        <v>23</v>
      </c>
      <c r="D73" s="3" t="s">
        <v>27</v>
      </c>
      <c r="F73" s="15"/>
      <c r="G73" s="15"/>
      <c r="H73" s="6"/>
      <c r="I73" s="6"/>
      <c r="J73" s="3"/>
    </row>
    <row r="74" spans="2:10" x14ac:dyDescent="0.15">
      <c r="B74" s="56"/>
      <c r="C74" s="3" t="s">
        <v>24</v>
      </c>
      <c r="D74" s="3" t="s">
        <v>26</v>
      </c>
      <c r="F74" s="15"/>
      <c r="G74" s="3"/>
      <c r="H74" s="3"/>
      <c r="I74" s="3"/>
      <c r="J74" s="3"/>
    </row>
    <row r="75" spans="2:10" x14ac:dyDescent="0.15">
      <c r="B75" s="56">
        <v>17</v>
      </c>
      <c r="C75" s="3" t="s">
        <v>20</v>
      </c>
      <c r="D75" s="3" t="s">
        <v>26</v>
      </c>
      <c r="F75" s="15"/>
      <c r="G75" s="15"/>
      <c r="H75" s="3"/>
      <c r="I75" s="3"/>
      <c r="J75" s="3"/>
    </row>
    <row r="76" spans="2:10" x14ac:dyDescent="0.15">
      <c r="B76" s="56"/>
      <c r="C76" s="3" t="s">
        <v>22</v>
      </c>
      <c r="D76" s="3" t="s">
        <v>26</v>
      </c>
      <c r="F76" s="15"/>
      <c r="G76" s="15"/>
      <c r="H76" s="3"/>
      <c r="I76" s="3"/>
      <c r="J76" s="3"/>
    </row>
    <row r="77" spans="2:10" x14ac:dyDescent="0.15">
      <c r="B77" s="56"/>
      <c r="C77" s="3" t="s">
        <v>23</v>
      </c>
      <c r="D77" s="3" t="s">
        <v>27</v>
      </c>
      <c r="F77" s="15"/>
      <c r="G77" s="3"/>
      <c r="H77" s="3"/>
      <c r="I77" s="3"/>
      <c r="J77" s="3"/>
    </row>
    <row r="78" spans="2:10" x14ac:dyDescent="0.15">
      <c r="B78" s="56"/>
      <c r="C78" s="3" t="s">
        <v>24</v>
      </c>
      <c r="D78" s="3" t="s">
        <v>27</v>
      </c>
      <c r="F78" s="3"/>
      <c r="G78" s="3"/>
      <c r="H78" s="3"/>
      <c r="I78" s="3"/>
      <c r="J78" s="3"/>
    </row>
    <row r="79" spans="2:10" x14ac:dyDescent="0.15">
      <c r="B79" s="56">
        <v>18</v>
      </c>
      <c r="C79" s="3" t="s">
        <v>20</v>
      </c>
      <c r="D79" s="3" t="s">
        <v>27</v>
      </c>
      <c r="F79" s="15"/>
      <c r="G79" s="15"/>
      <c r="H79" s="15"/>
      <c r="I79" s="15"/>
      <c r="J79" s="3"/>
    </row>
    <row r="80" spans="2:10" x14ac:dyDescent="0.15">
      <c r="B80" s="56"/>
      <c r="C80" s="3" t="s">
        <v>22</v>
      </c>
      <c r="D80" s="3" t="s">
        <v>27</v>
      </c>
      <c r="F80" s="15"/>
      <c r="G80" s="15"/>
      <c r="H80" s="15"/>
      <c r="I80" s="15"/>
      <c r="J80" s="5"/>
    </row>
    <row r="81" spans="2:10" x14ac:dyDescent="0.15">
      <c r="B81" s="56"/>
      <c r="C81" s="3" t="s">
        <v>23</v>
      </c>
      <c r="D81" s="3" t="s">
        <v>26</v>
      </c>
      <c r="F81" s="3"/>
      <c r="G81" s="3"/>
      <c r="H81" s="3"/>
      <c r="I81" s="3"/>
      <c r="J81" s="3"/>
    </row>
    <row r="82" spans="2:10" x14ac:dyDescent="0.15">
      <c r="B82" s="56"/>
      <c r="C82" s="3" t="s">
        <v>24</v>
      </c>
      <c r="D82" s="3" t="s">
        <v>26</v>
      </c>
      <c r="F82" s="15"/>
      <c r="G82" s="15"/>
      <c r="H82" s="15"/>
      <c r="I82" s="15"/>
      <c r="J82" s="15"/>
    </row>
    <row r="83" spans="2:10" x14ac:dyDescent="0.15">
      <c r="B83" s="56">
        <v>19</v>
      </c>
      <c r="C83" s="3" t="s">
        <v>20</v>
      </c>
      <c r="D83" s="3" t="s">
        <v>27</v>
      </c>
      <c r="F83" s="15"/>
      <c r="G83" s="15"/>
      <c r="H83" s="3"/>
      <c r="I83" s="3"/>
      <c r="J83" s="3"/>
    </row>
    <row r="84" spans="2:10" x14ac:dyDescent="0.15">
      <c r="B84" s="56"/>
      <c r="C84" s="3" t="s">
        <v>22</v>
      </c>
      <c r="D84" s="3" t="s">
        <v>27</v>
      </c>
      <c r="F84" s="15"/>
      <c r="G84" s="15"/>
      <c r="H84" s="3"/>
      <c r="I84" s="3"/>
      <c r="J84" s="3"/>
    </row>
    <row r="85" spans="2:10" x14ac:dyDescent="0.15">
      <c r="B85" s="56"/>
      <c r="C85" s="3" t="s">
        <v>23</v>
      </c>
      <c r="D85" s="3" t="s">
        <v>26</v>
      </c>
      <c r="F85" s="15"/>
      <c r="G85" s="3"/>
      <c r="H85" s="3"/>
      <c r="I85" s="3"/>
      <c r="J85" s="3"/>
    </row>
    <row r="86" spans="2:10" x14ac:dyDescent="0.15">
      <c r="B86" s="56"/>
      <c r="C86" s="3" t="s">
        <v>24</v>
      </c>
      <c r="D86" s="3" t="s">
        <v>26</v>
      </c>
      <c r="F86" s="15"/>
      <c r="G86" s="15"/>
      <c r="H86" s="3"/>
      <c r="I86" s="3"/>
      <c r="J86" s="3"/>
    </row>
    <row r="87" spans="2:10" x14ac:dyDescent="0.15">
      <c r="B87" s="56">
        <v>20</v>
      </c>
      <c r="C87" s="3" t="s">
        <v>20</v>
      </c>
      <c r="D87" s="3" t="s">
        <v>26</v>
      </c>
      <c r="F87" s="15"/>
      <c r="G87" s="15"/>
      <c r="H87" s="3"/>
      <c r="I87" s="3"/>
      <c r="J87" s="3"/>
    </row>
    <row r="88" spans="2:10" x14ac:dyDescent="0.15">
      <c r="B88" s="56"/>
      <c r="C88" s="3" t="s">
        <v>22</v>
      </c>
      <c r="D88" s="3" t="s">
        <v>27</v>
      </c>
      <c r="F88" s="15"/>
      <c r="G88" s="15"/>
      <c r="H88" s="3"/>
      <c r="I88" s="3"/>
      <c r="J88" s="3"/>
    </row>
    <row r="89" spans="2:10" x14ac:dyDescent="0.15">
      <c r="B89" s="56"/>
      <c r="C89" s="3" t="s">
        <v>23</v>
      </c>
      <c r="D89" s="3" t="s">
        <v>27</v>
      </c>
      <c r="F89" s="15"/>
      <c r="G89" s="15"/>
      <c r="H89" s="3"/>
      <c r="I89" s="3"/>
      <c r="J89" s="3"/>
    </row>
    <row r="90" spans="2:10" x14ac:dyDescent="0.15">
      <c r="B90" s="56"/>
      <c r="C90" s="3" t="s">
        <v>24</v>
      </c>
      <c r="D90" s="3" t="s">
        <v>29</v>
      </c>
      <c r="F90" s="15"/>
      <c r="G90" s="3"/>
      <c r="H90" s="3"/>
      <c r="I90" s="3"/>
      <c r="J90" s="3"/>
    </row>
    <row r="91" spans="2:10" ht="14.25" thickBot="1" x14ac:dyDescent="0.2"/>
    <row r="92" spans="2:10" ht="14.25" thickBot="1" x14ac:dyDescent="0.2">
      <c r="D92" s="7"/>
      <c r="E92" t="s">
        <v>45</v>
      </c>
      <c r="F92" s="11">
        <v>70</v>
      </c>
      <c r="G92" s="11">
        <v>55</v>
      </c>
      <c r="H92" s="11">
        <v>23</v>
      </c>
      <c r="I92" s="11">
        <v>16</v>
      </c>
      <c r="J92" s="11">
        <v>10</v>
      </c>
    </row>
    <row r="93" spans="2:10" ht="14.25" thickBot="1" x14ac:dyDescent="0.2">
      <c r="D93" s="7"/>
      <c r="E93" t="s">
        <v>46</v>
      </c>
      <c r="F93" s="16">
        <f>COUNTIF(F11:F90,"a")</f>
        <v>0</v>
      </c>
      <c r="G93" s="16">
        <f t="shared" ref="G93:J93" si="0">COUNTIF(G11:G90,"a")</f>
        <v>0</v>
      </c>
      <c r="H93" s="16">
        <f t="shared" si="0"/>
        <v>0</v>
      </c>
      <c r="I93" s="16">
        <f t="shared" si="0"/>
        <v>0</v>
      </c>
      <c r="J93" s="16">
        <f t="shared" si="0"/>
        <v>0</v>
      </c>
    </row>
    <row r="94" spans="2:10" x14ac:dyDescent="0.15">
      <c r="D94" s="4"/>
      <c r="F94" s="1"/>
      <c r="G94" s="1"/>
      <c r="H94" s="1"/>
      <c r="I94" s="1"/>
      <c r="J94" s="1"/>
    </row>
    <row r="95" spans="2:10" ht="13.5" customHeight="1" x14ac:dyDescent="0.15">
      <c r="B95" s="60" t="s">
        <v>93</v>
      </c>
      <c r="C95" s="60"/>
      <c r="D95" s="10" t="s">
        <v>35</v>
      </c>
      <c r="F95" s="11" t="s">
        <v>60</v>
      </c>
      <c r="G95" s="11" t="s">
        <v>74</v>
      </c>
      <c r="H95" s="11" t="s">
        <v>69</v>
      </c>
      <c r="I95" s="11" t="s">
        <v>64</v>
      </c>
      <c r="J95" s="11" t="s">
        <v>67</v>
      </c>
    </row>
    <row r="96" spans="2:10" x14ac:dyDescent="0.15">
      <c r="B96" s="60"/>
      <c r="C96" s="60"/>
      <c r="D96" s="10" t="s">
        <v>36</v>
      </c>
      <c r="F96" s="11" t="s">
        <v>61</v>
      </c>
      <c r="G96" s="11" t="s">
        <v>75</v>
      </c>
      <c r="H96" s="11" t="s">
        <v>70</v>
      </c>
      <c r="I96" s="11">
        <v>10</v>
      </c>
      <c r="J96" s="11">
        <v>6</v>
      </c>
    </row>
    <row r="97" spans="2:10" x14ac:dyDescent="0.15">
      <c r="B97" s="60"/>
      <c r="C97" s="60"/>
      <c r="D97" s="10" t="s">
        <v>37</v>
      </c>
      <c r="F97" s="11" t="s">
        <v>62</v>
      </c>
      <c r="G97" s="11" t="s">
        <v>76</v>
      </c>
      <c r="H97" s="11" t="s">
        <v>71</v>
      </c>
      <c r="I97" s="11">
        <v>9</v>
      </c>
      <c r="J97" s="11">
        <v>5</v>
      </c>
    </row>
    <row r="98" spans="2:10" x14ac:dyDescent="0.15">
      <c r="B98" s="60"/>
      <c r="C98" s="60"/>
      <c r="D98" s="10" t="s">
        <v>38</v>
      </c>
      <c r="F98" s="11" t="s">
        <v>63</v>
      </c>
      <c r="G98" s="11" t="s">
        <v>77</v>
      </c>
      <c r="H98" s="11" t="s">
        <v>72</v>
      </c>
      <c r="I98" s="11" t="s">
        <v>65</v>
      </c>
      <c r="J98" s="11">
        <v>4</v>
      </c>
    </row>
    <row r="99" spans="2:10" x14ac:dyDescent="0.15">
      <c r="B99" s="60"/>
      <c r="C99" s="60"/>
      <c r="D99" s="10" t="s">
        <v>39</v>
      </c>
      <c r="F99" s="11" t="s">
        <v>59</v>
      </c>
      <c r="G99" s="11" t="s">
        <v>78</v>
      </c>
      <c r="H99" s="11" t="s">
        <v>73</v>
      </c>
      <c r="I99" s="11" t="s">
        <v>66</v>
      </c>
      <c r="J99" s="11" t="s">
        <v>68</v>
      </c>
    </row>
  </sheetData>
  <mergeCells count="24">
    <mergeCell ref="B95:C99"/>
    <mergeCell ref="B2:C2"/>
    <mergeCell ref="C6:J6"/>
    <mergeCell ref="C7:J7"/>
    <mergeCell ref="B83:B86"/>
    <mergeCell ref="B87:B90"/>
    <mergeCell ref="B59:B62"/>
    <mergeCell ref="B63:B66"/>
    <mergeCell ref="B67:B70"/>
    <mergeCell ref="B71:B74"/>
    <mergeCell ref="B75:B78"/>
    <mergeCell ref="B79:B82"/>
    <mergeCell ref="B55:B58"/>
    <mergeCell ref="B11:B14"/>
    <mergeCell ref="B15:B18"/>
    <mergeCell ref="B19:B22"/>
    <mergeCell ref="B43:B46"/>
    <mergeCell ref="B47:B50"/>
    <mergeCell ref="B51:B54"/>
    <mergeCell ref="B23:B26"/>
    <mergeCell ref="B27:B30"/>
    <mergeCell ref="B31:B34"/>
    <mergeCell ref="B35:B38"/>
    <mergeCell ref="B39:B42"/>
  </mergeCells>
  <phoneticPr fontId="1"/>
  <dataValidations count="1">
    <dataValidation type="list" allowBlank="1" showInputMessage="1" showErrorMessage="1" sqref="F11:J90">
      <formula1>"a,b"</formula1>
    </dataValidation>
  </dataValidations>
  <pageMargins left="0.7" right="0.7" top="0.75" bottom="0.75" header="0.3" footer="0.3"/>
  <pageSetup paperSize="9" scale="96" orientation="portrait" horizontalDpi="0" verticalDpi="0" r:id="rId1"/>
  <extLst>
    <ext xmlns:x14="http://schemas.microsoft.com/office/spreadsheetml/2009/9/main" uri="{78C0D931-6437-407d-A8EE-F0AAD7539E65}">
      <x14:conditionalFormattings>
        <x14:conditionalFormatting xmlns:xm="http://schemas.microsoft.com/office/excel/2006/main">
          <x14:cfRule type="expression" priority="1" id="{9EC5B2DA-2D5B-432B-8BA7-B25A81B86ECD}">
            <xm:f>'１．全体講評'!$B$6=1</xm:f>
            <x14:dxf>
              <border>
                <left style="thin">
                  <color rgb="FFFF0000"/>
                </left>
                <right style="thin">
                  <color rgb="FFFF0000"/>
                </right>
                <top style="thin">
                  <color rgb="FFFF0000"/>
                </top>
                <bottom style="thin">
                  <color rgb="FFFF0000"/>
                </bottom>
                <vertical/>
                <horizontal/>
              </border>
            </x14:dxf>
          </x14:cfRule>
          <xm:sqref>F11:F90</xm:sqref>
        </x14:conditionalFormatting>
        <x14:conditionalFormatting xmlns:xm="http://schemas.microsoft.com/office/excel/2006/main">
          <x14:cfRule type="expression" priority="5" id="{747956B6-0C7D-4EF0-9E7F-077F8FAB44FD}">
            <xm:f>'１．全体講評'!$B$6=5</xm:f>
            <x14:dxf>
              <border>
                <left style="thin">
                  <color rgb="FFFF0000"/>
                </left>
                <right style="thin">
                  <color rgb="FFFF0000"/>
                </right>
                <top style="thin">
                  <color rgb="FFFF0000"/>
                </top>
                <bottom style="thin">
                  <color rgb="FFFF0000"/>
                </bottom>
                <vertical/>
                <horizontal/>
              </border>
            </x14:dxf>
          </x14:cfRule>
          <xm:sqref>J11:J90</xm:sqref>
        </x14:conditionalFormatting>
        <x14:conditionalFormatting xmlns:xm="http://schemas.microsoft.com/office/excel/2006/main">
          <x14:cfRule type="expression" priority="4" id="{06296C69-84D2-4A43-8DE8-2F991B1D6058}">
            <xm:f>'１．全体講評'!$B$6=4</xm:f>
            <x14:dxf>
              <border>
                <left style="thin">
                  <color rgb="FFFF0000"/>
                </left>
                <right style="thin">
                  <color rgb="FFFF0000"/>
                </right>
                <top style="thin">
                  <color rgb="FFFF0000"/>
                </top>
                <bottom style="thin">
                  <color rgb="FFFF0000"/>
                </bottom>
                <vertical/>
                <horizontal/>
              </border>
            </x14:dxf>
          </x14:cfRule>
          <xm:sqref>I11:I90</xm:sqref>
        </x14:conditionalFormatting>
        <x14:conditionalFormatting xmlns:xm="http://schemas.microsoft.com/office/excel/2006/main">
          <x14:cfRule type="expression" priority="3" id="{4F4B58D2-0BC0-453F-8969-30255EEDC64E}">
            <xm:f>'１．全体講評'!$B$6=3</xm:f>
            <x14:dxf>
              <border>
                <left style="thin">
                  <color rgb="FFFF0000"/>
                </left>
                <right style="thin">
                  <color rgb="FFFF0000"/>
                </right>
                <top style="thin">
                  <color rgb="FFFF0000"/>
                </top>
                <bottom style="thin">
                  <color rgb="FFFF0000"/>
                </bottom>
                <vertical/>
                <horizontal/>
              </border>
            </x14:dxf>
          </x14:cfRule>
          <xm:sqref>H11:H90</xm:sqref>
        </x14:conditionalFormatting>
        <x14:conditionalFormatting xmlns:xm="http://schemas.microsoft.com/office/excel/2006/main">
          <x14:cfRule type="expression" priority="2" id="{9ED44F23-066A-4C9A-B5AB-88518694BB34}">
            <xm:f>'１．全体講評'!$B$6=2</xm:f>
            <x14:dxf>
              <border>
                <left style="thin">
                  <color rgb="FFFF0000"/>
                </left>
                <right style="thin">
                  <color rgb="FFFF0000"/>
                </right>
                <top style="thin">
                  <color rgb="FFFF0000"/>
                </top>
                <bottom style="thin">
                  <color rgb="FFFF0000"/>
                </bottom>
                <vertical/>
                <horizontal/>
              </border>
            </x14:dxf>
          </x14:cfRule>
          <xm:sqref>G11:G90</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J102"/>
  <sheetViews>
    <sheetView zoomScaleNormal="100" workbookViewId="0">
      <selection activeCell="G2" sqref="G2"/>
    </sheetView>
  </sheetViews>
  <sheetFormatPr defaultRowHeight="13.5" x14ac:dyDescent="0.15"/>
  <cols>
    <col min="1" max="1" width="3.625" customWidth="1"/>
    <col min="2" max="2" width="10.25" customWidth="1"/>
    <col min="3" max="3" width="10.5" customWidth="1"/>
    <col min="4" max="4" width="9" style="12"/>
    <col min="5" max="5" width="5.125" customWidth="1"/>
    <col min="6" max="10" width="11" customWidth="1"/>
  </cols>
  <sheetData>
    <row r="2" spans="2:10" x14ac:dyDescent="0.15">
      <c r="B2" s="57" t="s">
        <v>42</v>
      </c>
      <c r="C2" s="57"/>
      <c r="D2" s="9" t="str">
        <f>IF(OR('１．全体講評'!B6=1,'１．全体講評'!B6=2),"論文合格力判定","短答合格力判定")</f>
        <v>短答合格力判定</v>
      </c>
      <c r="I2" s="24"/>
      <c r="J2" t="s">
        <v>79</v>
      </c>
    </row>
    <row r="4" spans="2:10" x14ac:dyDescent="0.15">
      <c r="B4" s="19" t="s">
        <v>101</v>
      </c>
    </row>
    <row r="5" spans="2:10" x14ac:dyDescent="0.15">
      <c r="B5" s="9"/>
      <c r="C5" s="9"/>
      <c r="D5" s="18"/>
      <c r="E5" s="9"/>
    </row>
    <row r="6" spans="2:10" x14ac:dyDescent="0.15">
      <c r="B6" s="24"/>
      <c r="C6" t="s">
        <v>108</v>
      </c>
    </row>
    <row r="8" spans="2:10" ht="13.5" customHeight="1" x14ac:dyDescent="0.15">
      <c r="B8" s="61" t="s">
        <v>184</v>
      </c>
      <c r="C8" s="59" t="s">
        <v>111</v>
      </c>
      <c r="D8" s="58"/>
      <c r="E8" s="58"/>
      <c r="F8" s="58"/>
      <c r="G8" s="58"/>
      <c r="H8" s="58"/>
      <c r="I8" s="58"/>
      <c r="J8" s="58"/>
    </row>
    <row r="9" spans="2:10" ht="13.5" customHeight="1" x14ac:dyDescent="0.15">
      <c r="B9" s="62"/>
      <c r="C9" s="63" t="s">
        <v>186</v>
      </c>
      <c r="D9" s="64"/>
      <c r="E9" s="64"/>
      <c r="F9" s="64"/>
      <c r="G9" s="64"/>
      <c r="H9" s="64"/>
      <c r="I9" s="64"/>
      <c r="J9" s="65"/>
    </row>
    <row r="10" spans="2:10" x14ac:dyDescent="0.15">
      <c r="B10" s="13">
        <v>0</v>
      </c>
      <c r="C10" s="59" t="s">
        <v>112</v>
      </c>
      <c r="D10" s="58"/>
      <c r="E10" s="58"/>
      <c r="F10" s="58"/>
      <c r="G10" s="58"/>
      <c r="H10" s="58"/>
      <c r="I10" s="58"/>
      <c r="J10" s="58"/>
    </row>
    <row r="11" spans="2:10" x14ac:dyDescent="0.15">
      <c r="B11" s="9"/>
      <c r="C11" s="9"/>
      <c r="D11" s="18"/>
      <c r="E11" s="9"/>
    </row>
    <row r="12" spans="2:10" x14ac:dyDescent="0.15">
      <c r="B12" s="18" t="s">
        <v>19</v>
      </c>
      <c r="C12" s="18" t="s">
        <v>104</v>
      </c>
      <c r="D12" s="18" t="s">
        <v>105</v>
      </c>
      <c r="E12" s="9"/>
      <c r="F12" s="18" t="s">
        <v>30</v>
      </c>
      <c r="G12" s="18" t="s">
        <v>1</v>
      </c>
      <c r="H12" s="18" t="s">
        <v>223</v>
      </c>
      <c r="I12" s="18" t="s">
        <v>3</v>
      </c>
      <c r="J12" s="18" t="s">
        <v>222</v>
      </c>
    </row>
    <row r="13" spans="2:10" x14ac:dyDescent="0.15">
      <c r="B13" s="16">
        <v>4</v>
      </c>
      <c r="C13" s="14" t="s">
        <v>182</v>
      </c>
      <c r="D13" s="14" t="s">
        <v>134</v>
      </c>
      <c r="F13" s="6"/>
      <c r="G13" s="6"/>
      <c r="H13" s="6"/>
      <c r="I13" s="6"/>
      <c r="J13" s="6"/>
    </row>
    <row r="14" spans="2:10" x14ac:dyDescent="0.15">
      <c r="B14" s="16">
        <v>5</v>
      </c>
      <c r="C14" s="14" t="s">
        <v>132</v>
      </c>
      <c r="D14" s="29" t="s">
        <v>134</v>
      </c>
      <c r="F14" s="15"/>
      <c r="G14" s="15"/>
      <c r="H14" s="15"/>
      <c r="I14" s="15"/>
      <c r="J14" s="6"/>
    </row>
    <row r="15" spans="2:10" x14ac:dyDescent="0.15">
      <c r="B15" s="16">
        <v>7</v>
      </c>
      <c r="C15" s="14" t="s">
        <v>136</v>
      </c>
      <c r="D15" s="29" t="s">
        <v>134</v>
      </c>
      <c r="F15" s="15"/>
      <c r="G15" s="15"/>
      <c r="H15" s="15"/>
      <c r="I15" s="15"/>
      <c r="J15" s="15"/>
    </row>
    <row r="16" spans="2:10" x14ac:dyDescent="0.15">
      <c r="B16" s="16">
        <v>9</v>
      </c>
      <c r="C16" s="14" t="s">
        <v>136</v>
      </c>
      <c r="D16" s="29" t="s">
        <v>134</v>
      </c>
      <c r="F16" s="15"/>
      <c r="G16" s="15"/>
      <c r="H16" s="15"/>
      <c r="I16" s="15"/>
      <c r="J16" s="15"/>
    </row>
    <row r="17" spans="2:10" x14ac:dyDescent="0.15">
      <c r="B17" s="16">
        <v>11</v>
      </c>
      <c r="C17" s="14" t="s">
        <v>132</v>
      </c>
      <c r="D17" s="29" t="s">
        <v>134</v>
      </c>
      <c r="F17" s="15"/>
      <c r="G17" s="15"/>
      <c r="H17" s="15"/>
      <c r="I17" s="15"/>
      <c r="J17" s="6"/>
    </row>
    <row r="18" spans="2:10" x14ac:dyDescent="0.15">
      <c r="B18" s="16">
        <v>13</v>
      </c>
      <c r="C18" s="14" t="s">
        <v>136</v>
      </c>
      <c r="D18" s="29" t="s">
        <v>134</v>
      </c>
      <c r="F18" s="15"/>
      <c r="G18" s="15"/>
      <c r="H18" s="15"/>
      <c r="I18" s="15"/>
      <c r="J18" s="15"/>
    </row>
    <row r="19" spans="2:10" x14ac:dyDescent="0.15">
      <c r="B19" s="16">
        <v>15</v>
      </c>
      <c r="C19" s="14" t="s">
        <v>136</v>
      </c>
      <c r="D19" s="29" t="s">
        <v>134</v>
      </c>
      <c r="F19" s="15"/>
      <c r="G19" s="15"/>
      <c r="H19" s="15"/>
      <c r="I19" s="15"/>
      <c r="J19" s="15"/>
    </row>
    <row r="20" spans="2:10" x14ac:dyDescent="0.15">
      <c r="B20" s="16">
        <v>18</v>
      </c>
      <c r="C20" s="14" t="s">
        <v>137</v>
      </c>
      <c r="D20" s="29" t="s">
        <v>134</v>
      </c>
      <c r="F20" s="6"/>
      <c r="G20" s="6"/>
      <c r="H20" s="6"/>
      <c r="I20" s="6"/>
      <c r="J20" s="6"/>
    </row>
    <row r="21" spans="2:10" x14ac:dyDescent="0.15">
      <c r="B21" s="16">
        <v>20</v>
      </c>
      <c r="C21" s="14" t="s">
        <v>132</v>
      </c>
      <c r="D21" s="29" t="s">
        <v>134</v>
      </c>
      <c r="F21" s="15"/>
      <c r="G21" s="15"/>
      <c r="H21" s="6"/>
      <c r="I21" s="6"/>
      <c r="J21" s="6"/>
    </row>
    <row r="22" spans="2:10" x14ac:dyDescent="0.15">
      <c r="B22" s="16">
        <v>21</v>
      </c>
      <c r="C22" s="14" t="s">
        <v>132</v>
      </c>
      <c r="D22" s="29" t="s">
        <v>134</v>
      </c>
      <c r="F22" s="15"/>
      <c r="G22" s="15"/>
      <c r="H22" s="6"/>
      <c r="I22" s="6"/>
      <c r="J22" s="6"/>
    </row>
    <row r="23" spans="2:10" x14ac:dyDescent="0.15">
      <c r="B23" s="16">
        <v>23</v>
      </c>
      <c r="C23" s="14" t="s">
        <v>136</v>
      </c>
      <c r="D23" s="14" t="s">
        <v>183</v>
      </c>
      <c r="F23" s="15"/>
      <c r="G23" s="15"/>
      <c r="H23" s="15"/>
      <c r="I23" s="15"/>
      <c r="J23" s="15"/>
    </row>
    <row r="24" spans="2:10" x14ac:dyDescent="0.15">
      <c r="B24" s="16">
        <v>24</v>
      </c>
      <c r="C24" s="14" t="s">
        <v>136</v>
      </c>
      <c r="D24" s="14" t="s">
        <v>183</v>
      </c>
      <c r="F24" s="15"/>
      <c r="G24" s="15"/>
      <c r="H24" s="15"/>
      <c r="I24" s="6"/>
      <c r="J24" s="6"/>
    </row>
    <row r="25" spans="2:10" x14ac:dyDescent="0.15">
      <c r="B25" s="16">
        <v>25</v>
      </c>
      <c r="C25" s="14" t="s">
        <v>132</v>
      </c>
      <c r="D25" s="14" t="s">
        <v>183</v>
      </c>
      <c r="F25" s="15"/>
      <c r="G25" s="6"/>
      <c r="H25" s="6"/>
      <c r="I25" s="6"/>
      <c r="J25" s="6"/>
    </row>
    <row r="26" spans="2:10" x14ac:dyDescent="0.15">
      <c r="B26" s="16">
        <v>26</v>
      </c>
      <c r="C26" s="14" t="s">
        <v>182</v>
      </c>
      <c r="D26" s="14" t="s">
        <v>183</v>
      </c>
      <c r="F26" s="6"/>
      <c r="G26" s="6"/>
      <c r="H26" s="6"/>
      <c r="I26" s="6"/>
      <c r="J26" s="6"/>
    </row>
    <row r="27" spans="2:10" ht="14.25" thickBot="1" x14ac:dyDescent="0.2"/>
    <row r="28" spans="2:10" ht="14.25" thickBot="1" x14ac:dyDescent="0.2">
      <c r="D28" s="7"/>
      <c r="E28" t="s">
        <v>113</v>
      </c>
      <c r="F28" s="14">
        <v>82</v>
      </c>
      <c r="G28" s="14">
        <v>76</v>
      </c>
      <c r="H28" s="14">
        <v>60</v>
      </c>
      <c r="I28" s="14">
        <v>54</v>
      </c>
      <c r="J28" s="14">
        <v>38</v>
      </c>
    </row>
    <row r="29" spans="2:10" ht="14.25" thickBot="1" x14ac:dyDescent="0.2">
      <c r="D29" s="7"/>
      <c r="E29" t="s">
        <v>114</v>
      </c>
      <c r="F29" s="16">
        <f>SUM(F13:F26)</f>
        <v>0</v>
      </c>
      <c r="G29" s="16">
        <f t="shared" ref="G29:I29" si="0">SUM(G13:G26)</f>
        <v>0</v>
      </c>
      <c r="H29" s="16">
        <f t="shared" si="0"/>
        <v>0</v>
      </c>
      <c r="I29" s="16">
        <f t="shared" si="0"/>
        <v>0</v>
      </c>
      <c r="J29" s="16">
        <f>SUM(J13:J26)</f>
        <v>0</v>
      </c>
    </row>
    <row r="30" spans="2:10" x14ac:dyDescent="0.15">
      <c r="D30" s="4"/>
      <c r="F30" s="12"/>
      <c r="G30" s="12"/>
      <c r="H30" s="12"/>
      <c r="I30" s="12"/>
      <c r="J30" s="12"/>
    </row>
    <row r="31" spans="2:10" ht="13.5" customHeight="1" x14ac:dyDescent="0.15">
      <c r="B31" s="60" t="s">
        <v>107</v>
      </c>
      <c r="C31" s="60"/>
      <c r="D31" s="13" t="s">
        <v>35</v>
      </c>
      <c r="F31" s="14" t="s">
        <v>190</v>
      </c>
      <c r="G31" s="14" t="s">
        <v>191</v>
      </c>
      <c r="H31" s="14" t="s">
        <v>192</v>
      </c>
      <c r="I31" s="14" t="s">
        <v>193</v>
      </c>
      <c r="J31" s="14" t="s">
        <v>146</v>
      </c>
    </row>
    <row r="32" spans="2:10" x14ac:dyDescent="0.15">
      <c r="B32" s="60"/>
      <c r="C32" s="60"/>
      <c r="D32" s="13" t="s">
        <v>36</v>
      </c>
      <c r="F32" s="14" t="s">
        <v>205</v>
      </c>
      <c r="G32" s="14" t="s">
        <v>201</v>
      </c>
      <c r="H32" s="14" t="s">
        <v>197</v>
      </c>
      <c r="I32" s="14" t="s">
        <v>194</v>
      </c>
      <c r="J32" s="14" t="s">
        <v>187</v>
      </c>
    </row>
    <row r="33" spans="2:10" x14ac:dyDescent="0.15">
      <c r="B33" s="60"/>
      <c r="C33" s="60"/>
      <c r="D33" s="13" t="s">
        <v>37</v>
      </c>
      <c r="F33" s="14" t="s">
        <v>206</v>
      </c>
      <c r="G33" s="14" t="s">
        <v>202</v>
      </c>
      <c r="H33" s="14" t="s">
        <v>198</v>
      </c>
      <c r="I33" s="14" t="s">
        <v>156</v>
      </c>
      <c r="J33" s="14" t="s">
        <v>188</v>
      </c>
    </row>
    <row r="34" spans="2:10" x14ac:dyDescent="0.15">
      <c r="B34" s="60"/>
      <c r="C34" s="60"/>
      <c r="D34" s="13" t="s">
        <v>38</v>
      </c>
      <c r="F34" s="14" t="s">
        <v>207</v>
      </c>
      <c r="G34" s="14" t="s">
        <v>203</v>
      </c>
      <c r="H34" s="14" t="s">
        <v>199</v>
      </c>
      <c r="I34" s="14" t="s">
        <v>195</v>
      </c>
      <c r="J34" s="14" t="s">
        <v>189</v>
      </c>
    </row>
    <row r="35" spans="2:10" x14ac:dyDescent="0.15">
      <c r="B35" s="60"/>
      <c r="C35" s="60"/>
      <c r="D35" s="13" t="s">
        <v>39</v>
      </c>
      <c r="F35" s="14" t="s">
        <v>208</v>
      </c>
      <c r="G35" s="14" t="s">
        <v>204</v>
      </c>
      <c r="H35" s="14" t="s">
        <v>200</v>
      </c>
      <c r="I35" s="14" t="s">
        <v>196</v>
      </c>
      <c r="J35" s="14" t="s">
        <v>155</v>
      </c>
    </row>
    <row r="38" spans="2:10" x14ac:dyDescent="0.15">
      <c r="B38" s="20" t="s">
        <v>102</v>
      </c>
    </row>
    <row r="40" spans="2:10" x14ac:dyDescent="0.15">
      <c r="B40" s="24"/>
      <c r="C40" t="s">
        <v>109</v>
      </c>
    </row>
    <row r="42" spans="2:10" x14ac:dyDescent="0.15">
      <c r="B42" s="13" t="s">
        <v>33</v>
      </c>
      <c r="C42" s="58" t="s">
        <v>99</v>
      </c>
      <c r="D42" s="58"/>
      <c r="E42" s="58"/>
      <c r="F42" s="58"/>
      <c r="G42" s="58"/>
      <c r="H42" s="58"/>
      <c r="I42" s="58"/>
      <c r="J42" s="58"/>
    </row>
    <row r="43" spans="2:10" x14ac:dyDescent="0.15">
      <c r="B43" s="13" t="s">
        <v>34</v>
      </c>
      <c r="C43" s="59" t="s">
        <v>100</v>
      </c>
      <c r="D43" s="58"/>
      <c r="E43" s="58"/>
      <c r="F43" s="58"/>
      <c r="G43" s="58"/>
      <c r="H43" s="58"/>
      <c r="I43" s="58"/>
      <c r="J43" s="58"/>
    </row>
    <row r="45" spans="2:10" x14ac:dyDescent="0.15">
      <c r="B45" s="18" t="s">
        <v>19</v>
      </c>
      <c r="C45" s="18" t="s">
        <v>21</v>
      </c>
      <c r="D45" s="18" t="s">
        <v>25</v>
      </c>
      <c r="E45" s="9"/>
      <c r="F45" s="18" t="s">
        <v>30</v>
      </c>
      <c r="G45" s="18" t="s">
        <v>1</v>
      </c>
      <c r="H45" s="18" t="s">
        <v>31</v>
      </c>
      <c r="I45" s="18" t="s">
        <v>3</v>
      </c>
      <c r="J45" s="18" t="s">
        <v>32</v>
      </c>
    </row>
    <row r="46" spans="2:10" x14ac:dyDescent="0.15">
      <c r="B46" s="66">
        <v>1</v>
      </c>
      <c r="C46" s="14" t="s">
        <v>20</v>
      </c>
      <c r="D46" s="14" t="s">
        <v>130</v>
      </c>
      <c r="F46" s="15"/>
      <c r="G46" s="15"/>
      <c r="H46" s="6"/>
      <c r="I46" s="6"/>
      <c r="J46" s="6"/>
    </row>
    <row r="47" spans="2:10" x14ac:dyDescent="0.15">
      <c r="B47" s="66"/>
      <c r="C47" s="14" t="s">
        <v>22</v>
      </c>
      <c r="D47" s="14" t="s">
        <v>130</v>
      </c>
      <c r="F47" s="15"/>
      <c r="G47" s="6"/>
      <c r="H47" s="6"/>
      <c r="I47" s="6"/>
      <c r="J47" s="6"/>
    </row>
    <row r="48" spans="2:10" x14ac:dyDescent="0.15">
      <c r="B48" s="66"/>
      <c r="C48" s="14" t="s">
        <v>23</v>
      </c>
      <c r="D48" s="14" t="s">
        <v>131</v>
      </c>
      <c r="F48" s="6"/>
      <c r="G48" s="6"/>
      <c r="H48" s="6"/>
      <c r="I48" s="6"/>
      <c r="J48" s="6"/>
    </row>
    <row r="49" spans="2:10" x14ac:dyDescent="0.15">
      <c r="B49" s="66"/>
      <c r="C49" s="14" t="s">
        <v>24</v>
      </c>
      <c r="D49" s="14" t="s">
        <v>131</v>
      </c>
      <c r="F49" s="6"/>
      <c r="G49" s="6"/>
      <c r="H49" s="6"/>
      <c r="I49" s="6"/>
      <c r="J49" s="6"/>
    </row>
    <row r="50" spans="2:10" x14ac:dyDescent="0.15">
      <c r="B50" s="66">
        <v>2</v>
      </c>
      <c r="C50" s="14" t="s">
        <v>20</v>
      </c>
      <c r="D50" s="14" t="s">
        <v>130</v>
      </c>
      <c r="F50" s="6"/>
      <c r="G50" s="6"/>
      <c r="H50" s="6"/>
      <c r="I50" s="6"/>
      <c r="J50" s="6"/>
    </row>
    <row r="51" spans="2:10" x14ac:dyDescent="0.15">
      <c r="B51" s="66"/>
      <c r="C51" s="14" t="s">
        <v>22</v>
      </c>
      <c r="D51" s="14" t="s">
        <v>131</v>
      </c>
      <c r="F51" s="15"/>
      <c r="G51" s="15"/>
      <c r="H51" s="15"/>
      <c r="I51" s="6"/>
      <c r="J51" s="6"/>
    </row>
    <row r="52" spans="2:10" x14ac:dyDescent="0.15">
      <c r="B52" s="66"/>
      <c r="C52" s="14" t="s">
        <v>23</v>
      </c>
      <c r="D52" s="14" t="s">
        <v>130</v>
      </c>
      <c r="F52" s="15"/>
      <c r="G52" s="15"/>
      <c r="H52" s="15"/>
      <c r="I52" s="6"/>
      <c r="J52" s="6"/>
    </row>
    <row r="53" spans="2:10" x14ac:dyDescent="0.15">
      <c r="B53" s="66"/>
      <c r="C53" s="14" t="s">
        <v>24</v>
      </c>
      <c r="D53" s="14" t="s">
        <v>131</v>
      </c>
      <c r="F53" s="15"/>
      <c r="G53" s="15"/>
      <c r="H53" s="6"/>
      <c r="I53" s="6"/>
      <c r="J53" s="6"/>
    </row>
    <row r="54" spans="2:10" x14ac:dyDescent="0.15">
      <c r="B54" s="66">
        <v>3</v>
      </c>
      <c r="C54" s="14" t="s">
        <v>20</v>
      </c>
      <c r="D54" s="14" t="s">
        <v>131</v>
      </c>
      <c r="F54" s="6"/>
      <c r="G54" s="6"/>
      <c r="H54" s="6"/>
      <c r="I54" s="6"/>
      <c r="J54" s="6"/>
    </row>
    <row r="55" spans="2:10" x14ac:dyDescent="0.15">
      <c r="B55" s="66"/>
      <c r="C55" s="14" t="s">
        <v>22</v>
      </c>
      <c r="D55" s="14" t="s">
        <v>130</v>
      </c>
      <c r="F55" s="6"/>
      <c r="G55" s="6"/>
      <c r="H55" s="6"/>
      <c r="I55" s="6"/>
      <c r="J55" s="6"/>
    </row>
    <row r="56" spans="2:10" x14ac:dyDescent="0.15">
      <c r="B56" s="66"/>
      <c r="C56" s="14" t="s">
        <v>23</v>
      </c>
      <c r="D56" s="14" t="s">
        <v>130</v>
      </c>
      <c r="F56" s="15"/>
      <c r="G56" s="6"/>
      <c r="H56" s="6"/>
      <c r="I56" s="6"/>
      <c r="J56" s="6"/>
    </row>
    <row r="57" spans="2:10" x14ac:dyDescent="0.15">
      <c r="B57" s="66"/>
      <c r="C57" s="14" t="s">
        <v>24</v>
      </c>
      <c r="D57" s="14" t="s">
        <v>131</v>
      </c>
      <c r="F57" s="6"/>
      <c r="G57" s="6"/>
      <c r="H57" s="6"/>
      <c r="I57" s="6"/>
      <c r="J57" s="6"/>
    </row>
    <row r="58" spans="2:10" x14ac:dyDescent="0.15">
      <c r="B58" s="66">
        <v>6</v>
      </c>
      <c r="C58" s="14" t="s">
        <v>20</v>
      </c>
      <c r="D58" s="14" t="s">
        <v>130</v>
      </c>
      <c r="F58" s="15"/>
      <c r="G58" s="15"/>
      <c r="H58" s="15"/>
      <c r="I58" s="15"/>
      <c r="J58" s="15"/>
    </row>
    <row r="59" spans="2:10" x14ac:dyDescent="0.15">
      <c r="B59" s="66"/>
      <c r="C59" s="14" t="s">
        <v>22</v>
      </c>
      <c r="D59" s="14" t="s">
        <v>131</v>
      </c>
      <c r="F59" s="6"/>
      <c r="G59" s="6"/>
      <c r="H59" s="6"/>
      <c r="I59" s="6"/>
      <c r="J59" s="6"/>
    </row>
    <row r="60" spans="2:10" x14ac:dyDescent="0.15">
      <c r="B60" s="66"/>
      <c r="C60" s="14" t="s">
        <v>23</v>
      </c>
      <c r="D60" s="14" t="s">
        <v>131</v>
      </c>
      <c r="F60" s="6"/>
      <c r="G60" s="6"/>
      <c r="H60" s="6"/>
      <c r="I60" s="6"/>
      <c r="J60" s="6"/>
    </row>
    <row r="61" spans="2:10" x14ac:dyDescent="0.15">
      <c r="B61" s="66"/>
      <c r="C61" s="14" t="s">
        <v>24</v>
      </c>
      <c r="D61" s="14" t="s">
        <v>130</v>
      </c>
      <c r="F61" s="6"/>
      <c r="G61" s="6"/>
      <c r="H61" s="6"/>
      <c r="I61" s="6"/>
      <c r="J61" s="6"/>
    </row>
    <row r="62" spans="2:10" x14ac:dyDescent="0.15">
      <c r="B62" s="66">
        <v>8</v>
      </c>
      <c r="C62" s="14" t="s">
        <v>20</v>
      </c>
      <c r="D62" s="14" t="s">
        <v>209</v>
      </c>
      <c r="F62" s="6"/>
      <c r="G62" s="6"/>
      <c r="H62" s="6"/>
      <c r="I62" s="6"/>
      <c r="J62" s="6"/>
    </row>
    <row r="63" spans="2:10" x14ac:dyDescent="0.15">
      <c r="B63" s="66"/>
      <c r="C63" s="14" t="s">
        <v>22</v>
      </c>
      <c r="D63" s="14" t="s">
        <v>209</v>
      </c>
      <c r="F63" s="6"/>
      <c r="G63" s="6"/>
      <c r="H63" s="6"/>
      <c r="I63" s="6"/>
      <c r="J63" s="6"/>
    </row>
    <row r="64" spans="2:10" x14ac:dyDescent="0.15">
      <c r="B64" s="66"/>
      <c r="C64" s="14" t="s">
        <v>23</v>
      </c>
      <c r="D64" s="14" t="s">
        <v>209</v>
      </c>
      <c r="F64" s="6"/>
      <c r="G64" s="6"/>
      <c r="H64" s="6"/>
      <c r="I64" s="6"/>
      <c r="J64" s="6"/>
    </row>
    <row r="65" spans="2:10" x14ac:dyDescent="0.15">
      <c r="B65" s="66"/>
      <c r="C65" s="14" t="s">
        <v>24</v>
      </c>
      <c r="D65" s="14" t="s">
        <v>209</v>
      </c>
      <c r="F65" s="6"/>
      <c r="G65" s="6"/>
      <c r="H65" s="6"/>
      <c r="I65" s="6"/>
      <c r="J65" s="6"/>
    </row>
    <row r="66" spans="2:10" x14ac:dyDescent="0.15">
      <c r="B66" s="66">
        <v>10</v>
      </c>
      <c r="C66" s="14" t="s">
        <v>20</v>
      </c>
      <c r="D66" s="14" t="s">
        <v>210</v>
      </c>
      <c r="F66" s="15"/>
      <c r="G66" s="15"/>
      <c r="H66" s="15"/>
      <c r="I66" s="15"/>
      <c r="J66" s="6"/>
    </row>
    <row r="67" spans="2:10" x14ac:dyDescent="0.15">
      <c r="B67" s="66"/>
      <c r="C67" s="14" t="s">
        <v>22</v>
      </c>
      <c r="D67" s="14" t="s">
        <v>131</v>
      </c>
      <c r="F67" s="15"/>
      <c r="G67" s="15"/>
      <c r="H67" s="6"/>
      <c r="I67" s="6"/>
      <c r="J67" s="6"/>
    </row>
    <row r="68" spans="2:10" x14ac:dyDescent="0.15">
      <c r="B68" s="66"/>
      <c r="C68" s="14" t="s">
        <v>23</v>
      </c>
      <c r="D68" s="14" t="s">
        <v>130</v>
      </c>
      <c r="F68" s="15"/>
      <c r="G68" s="15"/>
      <c r="H68" s="15"/>
      <c r="I68" s="15"/>
      <c r="J68" s="15"/>
    </row>
    <row r="69" spans="2:10" x14ac:dyDescent="0.15">
      <c r="B69" s="66"/>
      <c r="C69" s="14" t="s">
        <v>24</v>
      </c>
      <c r="D69" s="14" t="s">
        <v>131</v>
      </c>
      <c r="F69" s="6"/>
      <c r="G69" s="6"/>
      <c r="H69" s="6"/>
      <c r="I69" s="6"/>
      <c r="J69" s="6"/>
    </row>
    <row r="70" spans="2:10" x14ac:dyDescent="0.15">
      <c r="B70" s="66">
        <v>12</v>
      </c>
      <c r="C70" s="14" t="s">
        <v>20</v>
      </c>
      <c r="D70" s="14" t="s">
        <v>131</v>
      </c>
      <c r="F70" s="6"/>
      <c r="G70" s="6"/>
      <c r="H70" s="6"/>
      <c r="I70" s="6"/>
      <c r="J70" s="6"/>
    </row>
    <row r="71" spans="2:10" x14ac:dyDescent="0.15">
      <c r="B71" s="66"/>
      <c r="C71" s="14" t="s">
        <v>22</v>
      </c>
      <c r="D71" s="14" t="s">
        <v>131</v>
      </c>
      <c r="F71" s="15"/>
      <c r="G71" s="15"/>
      <c r="H71" s="6"/>
      <c r="I71" s="6"/>
      <c r="J71" s="6"/>
    </row>
    <row r="72" spans="2:10" x14ac:dyDescent="0.15">
      <c r="B72" s="66"/>
      <c r="C72" s="14" t="s">
        <v>23</v>
      </c>
      <c r="D72" s="14" t="s">
        <v>131</v>
      </c>
      <c r="F72" s="15"/>
      <c r="G72" s="15"/>
      <c r="H72" s="15"/>
      <c r="I72" s="6"/>
      <c r="J72" s="6"/>
    </row>
    <row r="73" spans="2:10" x14ac:dyDescent="0.15">
      <c r="B73" s="66"/>
      <c r="C73" s="14" t="s">
        <v>24</v>
      </c>
      <c r="D73" s="14" t="s">
        <v>131</v>
      </c>
      <c r="F73" s="6"/>
      <c r="G73" s="6"/>
      <c r="H73" s="6"/>
      <c r="I73" s="6"/>
      <c r="J73" s="6"/>
    </row>
    <row r="74" spans="2:10" x14ac:dyDescent="0.15">
      <c r="B74" s="66">
        <v>14</v>
      </c>
      <c r="C74" s="14" t="s">
        <v>20</v>
      </c>
      <c r="D74" s="14" t="s">
        <v>131</v>
      </c>
      <c r="F74" s="15"/>
      <c r="G74" s="15"/>
      <c r="H74" s="15"/>
      <c r="I74" s="15"/>
      <c r="J74" s="15"/>
    </row>
    <row r="75" spans="2:10" x14ac:dyDescent="0.15">
      <c r="B75" s="66"/>
      <c r="C75" s="14" t="s">
        <v>22</v>
      </c>
      <c r="D75" s="14" t="s">
        <v>130</v>
      </c>
      <c r="F75" s="15"/>
      <c r="G75" s="15"/>
      <c r="H75" s="15"/>
      <c r="I75" s="15"/>
      <c r="J75" s="15"/>
    </row>
    <row r="76" spans="2:10" x14ac:dyDescent="0.15">
      <c r="B76" s="66"/>
      <c r="C76" s="14" t="s">
        <v>23</v>
      </c>
      <c r="D76" s="14" t="s">
        <v>131</v>
      </c>
      <c r="F76" s="15"/>
      <c r="G76" s="15"/>
      <c r="H76" s="15"/>
      <c r="I76" s="15"/>
      <c r="J76" s="6"/>
    </row>
    <row r="77" spans="2:10" x14ac:dyDescent="0.15">
      <c r="B77" s="66"/>
      <c r="C77" s="14" t="s">
        <v>24</v>
      </c>
      <c r="D77" s="14" t="s">
        <v>131</v>
      </c>
      <c r="F77" s="6"/>
      <c r="G77" s="6"/>
      <c r="H77" s="6"/>
      <c r="I77" s="6"/>
      <c r="J77" s="6"/>
    </row>
    <row r="78" spans="2:10" x14ac:dyDescent="0.15">
      <c r="B78" s="66">
        <v>16</v>
      </c>
      <c r="C78" s="14" t="s">
        <v>20</v>
      </c>
      <c r="D78" s="14" t="s">
        <v>130</v>
      </c>
      <c r="F78" s="6"/>
      <c r="G78" s="6"/>
      <c r="H78" s="6"/>
      <c r="I78" s="6"/>
      <c r="J78" s="6"/>
    </row>
    <row r="79" spans="2:10" x14ac:dyDescent="0.15">
      <c r="B79" s="66"/>
      <c r="C79" s="14" t="s">
        <v>22</v>
      </c>
      <c r="D79" s="14" t="s">
        <v>131</v>
      </c>
      <c r="F79" s="6"/>
      <c r="G79" s="6"/>
      <c r="H79" s="6"/>
      <c r="I79" s="6"/>
      <c r="J79" s="6"/>
    </row>
    <row r="80" spans="2:10" x14ac:dyDescent="0.15">
      <c r="B80" s="66"/>
      <c r="C80" s="14" t="s">
        <v>23</v>
      </c>
      <c r="D80" s="14" t="s">
        <v>131</v>
      </c>
      <c r="F80" s="6"/>
      <c r="G80" s="6"/>
      <c r="H80" s="6"/>
      <c r="I80" s="6"/>
      <c r="J80" s="6"/>
    </row>
    <row r="81" spans="2:10" x14ac:dyDescent="0.15">
      <c r="B81" s="66"/>
      <c r="C81" s="14" t="s">
        <v>24</v>
      </c>
      <c r="D81" s="14" t="s">
        <v>131</v>
      </c>
      <c r="F81" s="15"/>
      <c r="G81" s="15"/>
      <c r="H81" s="6"/>
      <c r="I81" s="6"/>
      <c r="J81" s="6"/>
    </row>
    <row r="82" spans="2:10" x14ac:dyDescent="0.15">
      <c r="B82" s="66">
        <v>17</v>
      </c>
      <c r="C82" s="14" t="s">
        <v>20</v>
      </c>
      <c r="D82" s="14" t="s">
        <v>131</v>
      </c>
      <c r="F82" s="15"/>
      <c r="G82" s="15"/>
      <c r="H82" s="15"/>
      <c r="I82" s="15"/>
      <c r="J82" s="6"/>
    </row>
    <row r="83" spans="2:10" x14ac:dyDescent="0.15">
      <c r="B83" s="66"/>
      <c r="C83" s="14" t="s">
        <v>22</v>
      </c>
      <c r="D83" s="14" t="s">
        <v>131</v>
      </c>
      <c r="F83" s="15"/>
      <c r="G83" s="15"/>
      <c r="H83" s="15"/>
      <c r="I83" s="15"/>
      <c r="J83" s="15"/>
    </row>
    <row r="84" spans="2:10" x14ac:dyDescent="0.15">
      <c r="B84" s="66"/>
      <c r="C84" s="14" t="s">
        <v>23</v>
      </c>
      <c r="D84" s="14" t="s">
        <v>130</v>
      </c>
      <c r="F84" s="6"/>
      <c r="G84" s="6"/>
      <c r="H84" s="6"/>
      <c r="I84" s="6"/>
      <c r="J84" s="6"/>
    </row>
    <row r="85" spans="2:10" x14ac:dyDescent="0.15">
      <c r="B85" s="66"/>
      <c r="C85" s="14" t="s">
        <v>24</v>
      </c>
      <c r="D85" s="14" t="s">
        <v>130</v>
      </c>
      <c r="F85" s="15"/>
      <c r="G85" s="6"/>
      <c r="H85" s="6"/>
      <c r="I85" s="6"/>
      <c r="J85" s="6"/>
    </row>
    <row r="86" spans="2:10" x14ac:dyDescent="0.15">
      <c r="B86" s="66">
        <v>19</v>
      </c>
      <c r="C86" s="14" t="s">
        <v>20</v>
      </c>
      <c r="D86" s="14" t="s">
        <v>131</v>
      </c>
      <c r="F86" s="15"/>
      <c r="G86" s="15"/>
      <c r="H86" s="15"/>
      <c r="I86" s="15"/>
      <c r="J86" s="6"/>
    </row>
    <row r="87" spans="2:10" x14ac:dyDescent="0.15">
      <c r="B87" s="66"/>
      <c r="C87" s="14" t="s">
        <v>22</v>
      </c>
      <c r="D87" s="14" t="s">
        <v>130</v>
      </c>
      <c r="F87" s="6"/>
      <c r="G87" s="6"/>
      <c r="H87" s="6"/>
      <c r="I87" s="6"/>
      <c r="J87" s="6"/>
    </row>
    <row r="88" spans="2:10" x14ac:dyDescent="0.15">
      <c r="B88" s="66"/>
      <c r="C88" s="14" t="s">
        <v>23</v>
      </c>
      <c r="D88" s="14" t="s">
        <v>131</v>
      </c>
      <c r="F88" s="15"/>
      <c r="G88" s="15"/>
      <c r="H88" s="6"/>
      <c r="I88" s="6"/>
      <c r="J88" s="6"/>
    </row>
    <row r="89" spans="2:10" x14ac:dyDescent="0.15">
      <c r="B89" s="66"/>
      <c r="C89" s="14" t="s">
        <v>24</v>
      </c>
      <c r="D89" s="14" t="s">
        <v>130</v>
      </c>
      <c r="F89" s="6"/>
      <c r="G89" s="6"/>
      <c r="H89" s="6"/>
      <c r="I89" s="6"/>
      <c r="J89" s="6"/>
    </row>
    <row r="90" spans="2:10" x14ac:dyDescent="0.15">
      <c r="B90" s="66">
        <v>22</v>
      </c>
      <c r="C90" s="14" t="s">
        <v>20</v>
      </c>
      <c r="D90" s="14" t="s">
        <v>130</v>
      </c>
      <c r="F90" s="15"/>
      <c r="G90" s="15"/>
      <c r="H90" s="6"/>
      <c r="I90" s="6"/>
      <c r="J90" s="6"/>
    </row>
    <row r="91" spans="2:10" x14ac:dyDescent="0.15">
      <c r="B91" s="66"/>
      <c r="C91" s="14" t="s">
        <v>22</v>
      </c>
      <c r="D91" s="14" t="s">
        <v>130</v>
      </c>
      <c r="F91" s="6"/>
      <c r="G91" s="6"/>
      <c r="H91" s="6"/>
      <c r="I91" s="6"/>
      <c r="J91" s="6"/>
    </row>
    <row r="92" spans="2:10" x14ac:dyDescent="0.15">
      <c r="B92" s="66"/>
      <c r="C92" s="14" t="s">
        <v>23</v>
      </c>
      <c r="D92" s="14" t="s">
        <v>131</v>
      </c>
      <c r="F92" s="15"/>
      <c r="G92" s="15"/>
      <c r="H92" s="15"/>
      <c r="I92" s="6"/>
      <c r="J92" s="6"/>
    </row>
    <row r="93" spans="2:10" x14ac:dyDescent="0.15">
      <c r="B93" s="66"/>
      <c r="C93" s="14" t="s">
        <v>24</v>
      </c>
      <c r="D93" s="14" t="s">
        <v>131</v>
      </c>
      <c r="F93" s="6"/>
      <c r="G93" s="6"/>
      <c r="H93" s="6"/>
      <c r="I93" s="6"/>
      <c r="J93" s="6"/>
    </row>
    <row r="94" spans="2:10" ht="14.25" thickBot="1" x14ac:dyDescent="0.2"/>
    <row r="95" spans="2:10" ht="14.25" thickBot="1" x14ac:dyDescent="0.2">
      <c r="D95" s="7"/>
      <c r="E95" t="s">
        <v>45</v>
      </c>
      <c r="F95" s="14">
        <v>23</v>
      </c>
      <c r="G95" s="14">
        <v>20</v>
      </c>
      <c r="H95" s="14">
        <v>13</v>
      </c>
      <c r="I95" s="14">
        <v>9</v>
      </c>
      <c r="J95" s="14">
        <v>5</v>
      </c>
    </row>
    <row r="96" spans="2:10" ht="14.25" thickBot="1" x14ac:dyDescent="0.2">
      <c r="D96" s="7"/>
      <c r="E96" t="s">
        <v>46</v>
      </c>
      <c r="F96" s="21">
        <f>COUNTIF(F46:F93,"a")</f>
        <v>0</v>
      </c>
      <c r="G96" s="21">
        <f>COUNTIF(G46:G93,"a")</f>
        <v>0</v>
      </c>
      <c r="H96" s="21">
        <f>COUNTIF(H46:H93,"a")</f>
        <v>0</v>
      </c>
      <c r="I96" s="21">
        <f>COUNTIF(I46:I93,"a")</f>
        <v>0</v>
      </c>
      <c r="J96" s="21">
        <f>COUNTIF(J46:J93,"a")</f>
        <v>0</v>
      </c>
    </row>
    <row r="97" spans="2:10" x14ac:dyDescent="0.15">
      <c r="D97" s="4"/>
      <c r="F97" s="12"/>
      <c r="G97" s="12"/>
      <c r="H97" s="12"/>
      <c r="I97" s="12"/>
      <c r="J97" s="12"/>
    </row>
    <row r="98" spans="2:10" x14ac:dyDescent="0.15">
      <c r="B98" s="60" t="s">
        <v>106</v>
      </c>
      <c r="C98" s="60"/>
      <c r="D98" s="13" t="s">
        <v>35</v>
      </c>
      <c r="F98" s="14" t="s">
        <v>171</v>
      </c>
      <c r="G98" s="14" t="s">
        <v>170</v>
      </c>
      <c r="H98" s="14" t="s">
        <v>165</v>
      </c>
      <c r="I98" s="14" t="s">
        <v>212</v>
      </c>
      <c r="J98" s="14" t="s">
        <v>211</v>
      </c>
    </row>
    <row r="99" spans="2:10" x14ac:dyDescent="0.15">
      <c r="B99" s="60"/>
      <c r="C99" s="60"/>
      <c r="D99" s="13" t="s">
        <v>36</v>
      </c>
      <c r="F99" s="14" t="s">
        <v>177</v>
      </c>
      <c r="G99" s="14" t="s">
        <v>218</v>
      </c>
      <c r="H99" s="14" t="s">
        <v>216</v>
      </c>
      <c r="I99" s="14">
        <v>6</v>
      </c>
      <c r="J99" s="14">
        <v>3</v>
      </c>
    </row>
    <row r="100" spans="2:10" x14ac:dyDescent="0.15">
      <c r="B100" s="60"/>
      <c r="C100" s="60"/>
      <c r="D100" s="13" t="s">
        <v>37</v>
      </c>
      <c r="F100" s="14" t="s">
        <v>218</v>
      </c>
      <c r="G100" s="14" t="s">
        <v>219</v>
      </c>
      <c r="H100" s="14" t="s">
        <v>167</v>
      </c>
      <c r="I100" s="14" t="s">
        <v>213</v>
      </c>
      <c r="J100" s="14">
        <v>2</v>
      </c>
    </row>
    <row r="101" spans="2:10" x14ac:dyDescent="0.15">
      <c r="B101" s="60"/>
      <c r="C101" s="60"/>
      <c r="D101" s="13" t="s">
        <v>38</v>
      </c>
      <c r="F101" s="14" t="s">
        <v>221</v>
      </c>
      <c r="G101" s="14" t="s">
        <v>220</v>
      </c>
      <c r="H101" s="14">
        <v>4</v>
      </c>
      <c r="I101" s="14" t="s">
        <v>214</v>
      </c>
      <c r="J101" s="14">
        <v>1</v>
      </c>
    </row>
    <row r="102" spans="2:10" x14ac:dyDescent="0.15">
      <c r="B102" s="60"/>
      <c r="C102" s="60"/>
      <c r="D102" s="13" t="s">
        <v>39</v>
      </c>
      <c r="F102" s="14" t="s">
        <v>181</v>
      </c>
      <c r="G102" s="14" t="s">
        <v>141</v>
      </c>
      <c r="H102" s="14" t="s">
        <v>217</v>
      </c>
      <c r="I102" s="14" t="s">
        <v>215</v>
      </c>
      <c r="J102" s="14">
        <v>0</v>
      </c>
    </row>
  </sheetData>
  <mergeCells count="21">
    <mergeCell ref="B31:C35"/>
    <mergeCell ref="B2:C2"/>
    <mergeCell ref="B8:B9"/>
    <mergeCell ref="C8:J8"/>
    <mergeCell ref="C9:J9"/>
    <mergeCell ref="C10:J10"/>
    <mergeCell ref="B98:C102"/>
    <mergeCell ref="B78:B81"/>
    <mergeCell ref="B82:B85"/>
    <mergeCell ref="B86:B89"/>
    <mergeCell ref="C42:J42"/>
    <mergeCell ref="C43:J43"/>
    <mergeCell ref="B46:B49"/>
    <mergeCell ref="B50:B53"/>
    <mergeCell ref="B54:B57"/>
    <mergeCell ref="B58:B61"/>
    <mergeCell ref="B62:B65"/>
    <mergeCell ref="B66:B69"/>
    <mergeCell ref="B70:B73"/>
    <mergeCell ref="B74:B77"/>
    <mergeCell ref="B90:B93"/>
  </mergeCells>
  <phoneticPr fontId="1"/>
  <dataValidations count="2">
    <dataValidation type="list" allowBlank="1" showInputMessage="1" showErrorMessage="1" sqref="F13:J26">
      <formula1>"0,6,8"</formula1>
    </dataValidation>
    <dataValidation type="list" allowBlank="1" showInputMessage="1" showErrorMessage="1" sqref="F46:J93">
      <formula1>"a,b"</formula1>
    </dataValidation>
  </dataValidations>
  <pageMargins left="0.7" right="0.7" top="0.75" bottom="0.75" header="0.3" footer="0.3"/>
  <pageSetup paperSize="9" scale="95" orientation="portrait" horizontalDpi="0" verticalDpi="0" r:id="rId1"/>
  <rowBreaks count="1" manualBreakCount="1">
    <brk id="61" max="16383" man="1"/>
  </rowBreaks>
  <legacyDrawing r:id="rId2"/>
  <extLst>
    <ext xmlns:x14="http://schemas.microsoft.com/office/spreadsheetml/2009/9/main" uri="{78C0D931-6437-407d-A8EE-F0AAD7539E65}">
      <x14:conditionalFormattings>
        <x14:conditionalFormatting xmlns:xm="http://schemas.microsoft.com/office/excel/2006/main">
          <x14:cfRule type="expression" priority="6" id="{E32BB988-F127-4016-993B-A49D16BD34E0}">
            <xm:f>'１．全体講評'!$B$6=1</xm:f>
            <x14:dxf>
              <border>
                <left style="thin">
                  <color rgb="FFFF0000"/>
                </left>
                <right style="thin">
                  <color rgb="FFFF0000"/>
                </right>
                <top style="thin">
                  <color rgb="FFFF0000"/>
                </top>
                <bottom style="thin">
                  <color rgb="FFFF0000"/>
                </bottom>
                <vertical/>
                <horizontal/>
              </border>
            </x14:dxf>
          </x14:cfRule>
          <xm:sqref>F13:F26</xm:sqref>
        </x14:conditionalFormatting>
        <x14:conditionalFormatting xmlns:xm="http://schemas.microsoft.com/office/excel/2006/main">
          <x14:cfRule type="expression" priority="10" id="{7C34669E-5AFA-4B90-A0A7-F0B72F841BB3}">
            <xm:f>'１．全体講評'!$B$6=5</xm:f>
            <x14:dxf>
              <border>
                <left style="thin">
                  <color rgb="FFFF0000"/>
                </left>
                <right style="thin">
                  <color rgb="FFFF0000"/>
                </right>
                <top style="thin">
                  <color rgb="FFFF0000"/>
                </top>
                <bottom style="thin">
                  <color rgb="FFFF0000"/>
                </bottom>
                <vertical/>
                <horizontal/>
              </border>
            </x14:dxf>
          </x14:cfRule>
          <xm:sqref>J13:J26</xm:sqref>
        </x14:conditionalFormatting>
        <x14:conditionalFormatting xmlns:xm="http://schemas.microsoft.com/office/excel/2006/main">
          <x14:cfRule type="expression" priority="9" id="{7174DFE1-98BC-4D9C-8D9E-5A44C064402E}">
            <xm:f>'１．全体講評'!$B$6=4</xm:f>
            <x14:dxf>
              <border>
                <left style="thin">
                  <color rgb="FFFF0000"/>
                </left>
                <right style="thin">
                  <color rgb="FFFF0000"/>
                </right>
                <top style="thin">
                  <color rgb="FFFF0000"/>
                </top>
                <bottom style="thin">
                  <color rgb="FFFF0000"/>
                </bottom>
                <vertical/>
                <horizontal/>
              </border>
            </x14:dxf>
          </x14:cfRule>
          <xm:sqref>I13:I26</xm:sqref>
        </x14:conditionalFormatting>
        <x14:conditionalFormatting xmlns:xm="http://schemas.microsoft.com/office/excel/2006/main">
          <x14:cfRule type="expression" priority="8" id="{D81FAF91-9A3A-41BA-B843-53764DB4DC77}">
            <xm:f>'１．全体講評'!$B$6=3</xm:f>
            <x14:dxf>
              <border>
                <left style="thin">
                  <color rgb="FFFF0000"/>
                </left>
                <right style="thin">
                  <color rgb="FFFF0000"/>
                </right>
                <top style="thin">
                  <color rgb="FFFF0000"/>
                </top>
                <bottom style="thin">
                  <color rgb="FFFF0000"/>
                </bottom>
                <vertical/>
                <horizontal/>
              </border>
            </x14:dxf>
          </x14:cfRule>
          <xm:sqref>H13:H26</xm:sqref>
        </x14:conditionalFormatting>
        <x14:conditionalFormatting xmlns:xm="http://schemas.microsoft.com/office/excel/2006/main">
          <x14:cfRule type="expression" priority="7" id="{455A099B-F28A-4914-B1E5-8E1B7A9AE643}">
            <xm:f>'１．全体講評'!$B$6=2</xm:f>
            <x14:dxf>
              <border>
                <left style="thin">
                  <color rgb="FFFF0000"/>
                </left>
                <right style="thin">
                  <color rgb="FFFF0000"/>
                </right>
                <top style="thin">
                  <color rgb="FFFF0000"/>
                </top>
                <bottom style="thin">
                  <color rgb="FFFF0000"/>
                </bottom>
                <vertical/>
                <horizontal/>
              </border>
            </x14:dxf>
          </x14:cfRule>
          <xm:sqref>G13:G26</xm:sqref>
        </x14:conditionalFormatting>
        <x14:conditionalFormatting xmlns:xm="http://schemas.microsoft.com/office/excel/2006/main">
          <x14:cfRule type="expression" priority="1" id="{D043AB37-BEDB-4CA4-8D24-B7FE8B6714B9}">
            <xm:f>'１．全体講評'!$B$6=1</xm:f>
            <x14:dxf>
              <border>
                <left style="thin">
                  <color rgb="FFFF0000"/>
                </left>
                <right style="thin">
                  <color rgb="FFFF0000"/>
                </right>
                <top style="thin">
                  <color rgb="FFFF0000"/>
                </top>
                <bottom style="thin">
                  <color rgb="FFFF0000"/>
                </bottom>
                <vertical/>
                <horizontal/>
              </border>
            </x14:dxf>
          </x14:cfRule>
          <xm:sqref>F46:F93</xm:sqref>
        </x14:conditionalFormatting>
        <x14:conditionalFormatting xmlns:xm="http://schemas.microsoft.com/office/excel/2006/main">
          <x14:cfRule type="expression" priority="5" id="{D8684BAB-A6B5-4660-A5C0-D930635B1EA7}">
            <xm:f>'１．全体講評'!$B$6=5</xm:f>
            <x14:dxf>
              <border>
                <left style="thin">
                  <color rgb="FFFF0000"/>
                </left>
                <right style="thin">
                  <color rgb="FFFF0000"/>
                </right>
                <top style="thin">
                  <color rgb="FFFF0000"/>
                </top>
                <bottom style="thin">
                  <color rgb="FFFF0000"/>
                </bottom>
                <vertical/>
                <horizontal/>
              </border>
            </x14:dxf>
          </x14:cfRule>
          <xm:sqref>J46:J93</xm:sqref>
        </x14:conditionalFormatting>
        <x14:conditionalFormatting xmlns:xm="http://schemas.microsoft.com/office/excel/2006/main">
          <x14:cfRule type="expression" priority="4" id="{2EC29951-AD26-4659-99B7-E273774765DC}">
            <xm:f>'１．全体講評'!$B$6=4</xm:f>
            <x14:dxf>
              <border>
                <left style="thin">
                  <color rgb="FFFF0000"/>
                </left>
                <right style="thin">
                  <color rgb="FFFF0000"/>
                </right>
                <top style="thin">
                  <color rgb="FFFF0000"/>
                </top>
                <bottom style="thin">
                  <color rgb="FFFF0000"/>
                </bottom>
                <vertical/>
                <horizontal/>
              </border>
            </x14:dxf>
          </x14:cfRule>
          <xm:sqref>I46:I93</xm:sqref>
        </x14:conditionalFormatting>
        <x14:conditionalFormatting xmlns:xm="http://schemas.microsoft.com/office/excel/2006/main">
          <x14:cfRule type="expression" priority="3" id="{121E1AAF-A1D5-4D3D-9D5D-427DABAA2C84}">
            <xm:f>'１．全体講評'!$B$6=3</xm:f>
            <x14:dxf>
              <border>
                <left style="thin">
                  <color rgb="FFFF0000"/>
                </left>
                <right style="thin">
                  <color rgb="FFFF0000"/>
                </right>
                <top style="thin">
                  <color rgb="FFFF0000"/>
                </top>
                <bottom style="thin">
                  <color rgb="FFFF0000"/>
                </bottom>
                <vertical/>
                <horizontal/>
              </border>
            </x14:dxf>
          </x14:cfRule>
          <xm:sqref>H46:H93</xm:sqref>
        </x14:conditionalFormatting>
        <x14:conditionalFormatting xmlns:xm="http://schemas.microsoft.com/office/excel/2006/main">
          <x14:cfRule type="expression" priority="2" id="{E7A89B21-7C22-4DE9-B635-A6651F0D99AB}">
            <xm:f>'１．全体講評'!$B$6=2</xm:f>
            <x14:dxf>
              <border>
                <left style="thin">
                  <color rgb="FFFF0000"/>
                </left>
                <right style="thin">
                  <color rgb="FFFF0000"/>
                </right>
                <top style="thin">
                  <color rgb="FFFF0000"/>
                </top>
                <bottom style="thin">
                  <color rgb="FFFF0000"/>
                </bottom>
                <vertical/>
                <horizontal/>
              </border>
            </x14:dxf>
          </x14:cfRule>
          <xm:sqref>G46:G93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１．全体講評</vt:lpstr>
      <vt:lpstr>２．企業法</vt:lpstr>
      <vt:lpstr>３．管理会計論</vt:lpstr>
      <vt:lpstr>４．監査論</vt:lpstr>
      <vt:lpstr>５．財務会計論</vt:lpstr>
      <vt:lpstr>'１．全体講評'!Print_Area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LEC松本講師</dc:creator>
  <cp:lastModifiedBy>SHO</cp:lastModifiedBy>
  <cp:lastPrinted>2016-12-14T08:45:42Z</cp:lastPrinted>
  <dcterms:created xsi:type="dcterms:W3CDTF">2016-12-12T03:59:59Z</dcterms:created>
  <dcterms:modified xsi:type="dcterms:W3CDTF">2016-12-16T04:54:10Z</dcterms:modified>
</cp:coreProperties>
</file>