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HO\Desktop\"/>
    </mc:Choice>
  </mc:AlternateContent>
  <bookViews>
    <workbookView xWindow="0" yWindow="0" windowWidth="17970" windowHeight="6150"/>
  </bookViews>
  <sheets>
    <sheet name="１．全体講評" sheetId="1" r:id="rId1"/>
    <sheet name="２．企業法" sheetId="6" r:id="rId2"/>
    <sheet name="３．管理会計論" sheetId="7" r:id="rId3"/>
    <sheet name="４．監査論" sheetId="4" r:id="rId4"/>
    <sheet name="５．財務会計論" sheetId="8" r:id="rId5"/>
  </sheets>
  <definedNames>
    <definedName name="_xlnm.Print_Area" localSheetId="0">'１．全体講評'!$A$1:$G$58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7" i="1" l="1"/>
  <c r="F56" i="1"/>
  <c r="F54" i="1"/>
  <c r="F53" i="1"/>
  <c r="G57" i="1"/>
  <c r="G56" i="1"/>
  <c r="G54" i="1"/>
  <c r="G53" i="1"/>
  <c r="E57" i="1"/>
  <c r="E56" i="1"/>
  <c r="E54" i="1"/>
  <c r="E53" i="1"/>
  <c r="J96" i="8" l="1"/>
  <c r="I96" i="8"/>
  <c r="H96" i="8"/>
  <c r="G96" i="8"/>
  <c r="F96" i="8"/>
  <c r="V57" i="1" s="1"/>
  <c r="J29" i="8"/>
  <c r="I29" i="8"/>
  <c r="H29" i="8"/>
  <c r="G29" i="8"/>
  <c r="F29" i="8"/>
  <c r="V56" i="1" s="1"/>
  <c r="D2" i="8"/>
  <c r="V54" i="1"/>
  <c r="D2" i="4" l="1"/>
  <c r="D2" i="7"/>
  <c r="D2" i="6"/>
  <c r="E51" i="1"/>
  <c r="J22" i="7"/>
  <c r="G22" i="7"/>
  <c r="H22" i="7"/>
  <c r="I22" i="7"/>
  <c r="F22" i="7"/>
  <c r="V53" i="1" s="1"/>
  <c r="J77" i="7"/>
  <c r="I77" i="7"/>
  <c r="H77" i="7"/>
  <c r="G77" i="7"/>
  <c r="F77" i="7"/>
  <c r="J93" i="6"/>
  <c r="I93" i="6"/>
  <c r="H93" i="6"/>
  <c r="G93" i="6"/>
  <c r="F93" i="6"/>
  <c r="F52" i="1" l="1"/>
  <c r="G52" i="1"/>
  <c r="G58" i="1"/>
  <c r="E52" i="1"/>
  <c r="V52" i="1" s="1"/>
  <c r="G93" i="4"/>
  <c r="H93" i="4"/>
  <c r="I93" i="4"/>
  <c r="J93" i="4"/>
  <c r="E55" i="1" s="1"/>
  <c r="V55" i="1" s="1"/>
  <c r="F93" i="4"/>
  <c r="V58" i="1" l="1"/>
  <c r="G55" i="1"/>
  <c r="F55" i="1"/>
  <c r="E58" i="1" l="1"/>
  <c r="F58" i="1"/>
</calcChain>
</file>

<file path=xl/comments1.xml><?xml version="1.0" encoding="utf-8"?>
<comments xmlns="http://schemas.openxmlformats.org/spreadsheetml/2006/main">
  <authors>
    <author>SHO</author>
  </authors>
  <commentList>
    <comment ref="C12" authorId="0" shapeId="0">
      <text>
        <r>
          <rPr>
            <b/>
            <sz val="9"/>
            <color indexed="81"/>
            <rFont val="ＭＳ Ｐゴシック"/>
            <family val="3"/>
            <charset val="128"/>
          </rPr>
          <t>正答難易度
A：簡単
B：普通
C：難しい
D：激ムズ</t>
        </r>
      </text>
    </comment>
    <comment ref="E21" authorId="0" shapeId="0">
      <text>
        <r>
          <rPr>
            <b/>
            <sz val="9"/>
            <color indexed="81"/>
            <rFont val="ＭＳ Ｐゴシック"/>
            <family val="3"/>
            <charset val="128"/>
          </rPr>
          <t>得点すべき問題
の合計点数</t>
        </r>
      </text>
    </comment>
    <comment ref="E22" authorId="0" shapeId="0">
      <text>
        <r>
          <rPr>
            <b/>
            <sz val="9"/>
            <color indexed="81"/>
            <rFont val="ＭＳ Ｐゴシック"/>
            <family val="3"/>
            <charset val="128"/>
          </rPr>
          <t>取るべき問題に
対する実際の得点</t>
        </r>
      </text>
    </comment>
  </commentList>
</comments>
</file>

<file path=xl/comments2.xml><?xml version="1.0" encoding="utf-8"?>
<comments xmlns="http://schemas.openxmlformats.org/spreadsheetml/2006/main">
  <authors>
    <author>SHO</author>
  </authors>
  <commentList>
    <comment ref="C12" authorId="0" shapeId="0">
      <text>
        <r>
          <rPr>
            <b/>
            <sz val="9"/>
            <color indexed="81"/>
            <rFont val="ＭＳ Ｐゴシック"/>
            <family val="3"/>
            <charset val="128"/>
          </rPr>
          <t>正答難易度
A：簡単
B：普通
C：難しい
D：激ムズ</t>
        </r>
      </text>
    </comment>
    <comment ref="E28" authorId="0" shapeId="0">
      <text>
        <r>
          <rPr>
            <b/>
            <sz val="9"/>
            <color indexed="81"/>
            <rFont val="ＭＳ Ｐゴシック"/>
            <family val="3"/>
            <charset val="128"/>
          </rPr>
          <t>得点すべき問題
の合計点数</t>
        </r>
      </text>
    </comment>
    <comment ref="E29" authorId="0" shapeId="0">
      <text>
        <r>
          <rPr>
            <b/>
            <sz val="9"/>
            <color indexed="81"/>
            <rFont val="ＭＳ Ｐゴシック"/>
            <family val="3"/>
            <charset val="128"/>
          </rPr>
          <t>取るべき問題に
対する実際の得点</t>
        </r>
      </text>
    </comment>
  </commentList>
</comments>
</file>

<file path=xl/sharedStrings.xml><?xml version="1.0" encoding="utf-8"?>
<sst xmlns="http://schemas.openxmlformats.org/spreadsheetml/2006/main" count="848" uniqueCount="224">
  <si>
    <t>最上級生</t>
    <rPh sb="0" eb="1">
      <t>サイ</t>
    </rPh>
    <rPh sb="1" eb="3">
      <t>ジョウキュウ</t>
    </rPh>
    <rPh sb="3" eb="4">
      <t>セイ</t>
    </rPh>
    <phoneticPr fontId="1"/>
  </si>
  <si>
    <t>上級生</t>
    <rPh sb="0" eb="3">
      <t>ジョウキュウセイ</t>
    </rPh>
    <phoneticPr fontId="1"/>
  </si>
  <si>
    <t>速修中級生</t>
    <rPh sb="0" eb="1">
      <t>ソク</t>
    </rPh>
    <rPh sb="1" eb="2">
      <t>シュウ</t>
    </rPh>
    <rPh sb="2" eb="4">
      <t>チュウキュウ</t>
    </rPh>
    <rPh sb="4" eb="5">
      <t>セイ</t>
    </rPh>
    <phoneticPr fontId="1"/>
  </si>
  <si>
    <t>入門生</t>
    <rPh sb="0" eb="2">
      <t>ニュウモン</t>
    </rPh>
    <rPh sb="2" eb="3">
      <t>セイ</t>
    </rPh>
    <phoneticPr fontId="1"/>
  </si>
  <si>
    <t>速修入門生</t>
    <rPh sb="0" eb="1">
      <t>ソク</t>
    </rPh>
    <rPh sb="1" eb="2">
      <t>シュウ</t>
    </rPh>
    <rPh sb="2" eb="4">
      <t>ニュウモン</t>
    </rPh>
    <rPh sb="4" eb="5">
      <t>セイ</t>
    </rPh>
    <phoneticPr fontId="1"/>
  </si>
  <si>
    <t>1年半～</t>
    <rPh sb="1" eb="2">
      <t>ネン</t>
    </rPh>
    <rPh sb="2" eb="3">
      <t>ハン</t>
    </rPh>
    <phoneticPr fontId="1"/>
  </si>
  <si>
    <t>1年前後</t>
    <rPh sb="1" eb="2">
      <t>ネン</t>
    </rPh>
    <rPh sb="2" eb="4">
      <t>ゼンゴ</t>
    </rPh>
    <phoneticPr fontId="1"/>
  </si>
  <si>
    <t>10ヶ月～2年</t>
    <rPh sb="3" eb="4">
      <t>ゲツ</t>
    </rPh>
    <rPh sb="6" eb="7">
      <t>ネン</t>
    </rPh>
    <phoneticPr fontId="1"/>
  </si>
  <si>
    <t>6～9ヶ月</t>
    <rPh sb="4" eb="5">
      <t>ゲツ</t>
    </rPh>
    <phoneticPr fontId="1"/>
  </si>
  <si>
    <t>3～5ヶ月</t>
    <rPh sb="4" eb="5">
      <t>ゲツ</t>
    </rPh>
    <phoneticPr fontId="1"/>
  </si>
  <si>
    <t>学習期間の目安</t>
    <rPh sb="0" eb="2">
      <t>ガクシュウ</t>
    </rPh>
    <rPh sb="2" eb="4">
      <t>キカン</t>
    </rPh>
    <rPh sb="5" eb="7">
      <t>メヤス</t>
    </rPh>
    <phoneticPr fontId="1"/>
  </si>
  <si>
    <t>受講講座の目安</t>
    <rPh sb="0" eb="2">
      <t>ジュコウ</t>
    </rPh>
    <rPh sb="2" eb="4">
      <t>コウザ</t>
    </rPh>
    <rPh sb="5" eb="7">
      <t>メヤス</t>
    </rPh>
    <phoneticPr fontId="1"/>
  </si>
  <si>
    <t>上級既習＆上級</t>
    <rPh sb="0" eb="2">
      <t>ジョウキュウ</t>
    </rPh>
    <rPh sb="2" eb="4">
      <t>キシュウ</t>
    </rPh>
    <rPh sb="5" eb="7">
      <t>ジョウキュウ</t>
    </rPh>
    <phoneticPr fontId="1"/>
  </si>
  <si>
    <t>入門＆上級</t>
    <rPh sb="0" eb="2">
      <t>ニュウモン</t>
    </rPh>
    <rPh sb="3" eb="5">
      <t>ジョウキュウ</t>
    </rPh>
    <phoneticPr fontId="1"/>
  </si>
  <si>
    <t>入門既習＆速習</t>
    <rPh sb="0" eb="2">
      <t>ニュウモン</t>
    </rPh>
    <rPh sb="2" eb="4">
      <t>キシュウ</t>
    </rPh>
    <rPh sb="5" eb="7">
      <t>ソクシュウ</t>
    </rPh>
    <phoneticPr fontId="1"/>
  </si>
  <si>
    <t>入門のみ</t>
    <rPh sb="0" eb="2">
      <t>ニュウモン</t>
    </rPh>
    <phoneticPr fontId="1"/>
  </si>
  <si>
    <t>入門＆速習</t>
    <rPh sb="0" eb="2">
      <t>ニュウモン</t>
    </rPh>
    <rPh sb="3" eb="5">
      <t>ソクシュウ</t>
    </rPh>
    <phoneticPr fontId="1"/>
  </si>
  <si>
    <t>シートはこのページを入れて全部で5ページあります。</t>
    <rPh sb="10" eb="11">
      <t>イ</t>
    </rPh>
    <rPh sb="13" eb="15">
      <t>ゼンブ</t>
    </rPh>
    <phoneticPr fontId="1"/>
  </si>
  <si>
    <t>監査論</t>
    <rPh sb="0" eb="2">
      <t>カンサ</t>
    </rPh>
    <rPh sb="2" eb="3">
      <t>ロン</t>
    </rPh>
    <phoneticPr fontId="1"/>
  </si>
  <si>
    <t>問題</t>
    <rPh sb="0" eb="2">
      <t>モンダイ</t>
    </rPh>
    <phoneticPr fontId="1"/>
  </si>
  <si>
    <t>ア</t>
    <phoneticPr fontId="1"/>
  </si>
  <si>
    <t>正誤判定肢</t>
    <rPh sb="0" eb="2">
      <t>セイゴ</t>
    </rPh>
    <rPh sb="2" eb="4">
      <t>ハンテイ</t>
    </rPh>
    <rPh sb="4" eb="5">
      <t>アシ</t>
    </rPh>
    <phoneticPr fontId="1"/>
  </si>
  <si>
    <t>イ</t>
    <phoneticPr fontId="1"/>
  </si>
  <si>
    <t>ウ</t>
    <phoneticPr fontId="1"/>
  </si>
  <si>
    <t>エ</t>
    <phoneticPr fontId="1"/>
  </si>
  <si>
    <t>解答</t>
    <rPh sb="0" eb="2">
      <t>カイトウ</t>
    </rPh>
    <phoneticPr fontId="1"/>
  </si>
  <si>
    <t>○</t>
    <phoneticPr fontId="1"/>
  </si>
  <si>
    <t>×</t>
    <phoneticPr fontId="1"/>
  </si>
  <si>
    <t>×</t>
    <phoneticPr fontId="1"/>
  </si>
  <si>
    <t>○</t>
    <phoneticPr fontId="1"/>
  </si>
  <si>
    <t>最上級生</t>
    <rPh sb="0" eb="1">
      <t>サイ</t>
    </rPh>
    <rPh sb="1" eb="4">
      <t>ジョウキュウセイ</t>
    </rPh>
    <phoneticPr fontId="1"/>
  </si>
  <si>
    <t>速習中級生</t>
    <rPh sb="0" eb="2">
      <t>ソクシュウ</t>
    </rPh>
    <rPh sb="2" eb="4">
      <t>チュウキュウ</t>
    </rPh>
    <rPh sb="4" eb="5">
      <t>セイ</t>
    </rPh>
    <phoneticPr fontId="1"/>
  </si>
  <si>
    <t>速習入門生</t>
    <rPh sb="0" eb="2">
      <t>ソクシュウ</t>
    </rPh>
    <rPh sb="2" eb="4">
      <t>ニュウモン</t>
    </rPh>
    <rPh sb="4" eb="5">
      <t>セイ</t>
    </rPh>
    <phoneticPr fontId="1"/>
  </si>
  <si>
    <t>a</t>
    <phoneticPr fontId="1"/>
  </si>
  <si>
    <t>b</t>
    <phoneticPr fontId="1"/>
  </si>
  <si>
    <t>A</t>
    <phoneticPr fontId="1"/>
  </si>
  <si>
    <t>B</t>
    <phoneticPr fontId="1"/>
  </si>
  <si>
    <t>C</t>
    <phoneticPr fontId="1"/>
  </si>
  <si>
    <t>D</t>
    <phoneticPr fontId="1"/>
  </si>
  <si>
    <t>E</t>
    <phoneticPr fontId="1"/>
  </si>
  <si>
    <t>企業法</t>
    <rPh sb="0" eb="2">
      <t>キギョウ</t>
    </rPh>
    <rPh sb="2" eb="3">
      <t>ホウ</t>
    </rPh>
    <phoneticPr fontId="1"/>
  </si>
  <si>
    <t>管理会計論</t>
    <rPh sb="0" eb="2">
      <t>カンリ</t>
    </rPh>
    <rPh sb="2" eb="4">
      <t>カイケイ</t>
    </rPh>
    <rPh sb="4" eb="5">
      <t>ロン</t>
    </rPh>
    <phoneticPr fontId="1"/>
  </si>
  <si>
    <t>財務会計論</t>
    <rPh sb="0" eb="2">
      <t>ザイム</t>
    </rPh>
    <rPh sb="2" eb="4">
      <t>カイケイ</t>
    </rPh>
    <rPh sb="4" eb="5">
      <t>ロン</t>
    </rPh>
    <phoneticPr fontId="1"/>
  </si>
  <si>
    <t>計算</t>
    <rPh sb="0" eb="2">
      <t>ケイサン</t>
    </rPh>
    <phoneticPr fontId="1"/>
  </si>
  <si>
    <t>理論</t>
    <rPh sb="0" eb="2">
      <t>リロン</t>
    </rPh>
    <phoneticPr fontId="1"/>
  </si>
  <si>
    <t>総数</t>
    <rPh sb="0" eb="2">
      <t>ソウスウ</t>
    </rPh>
    <phoneticPr fontId="1"/>
  </si>
  <si>
    <t>集計</t>
    <rPh sb="0" eb="2">
      <t>シュウケイ</t>
    </rPh>
    <phoneticPr fontId="1"/>
  </si>
  <si>
    <t>コメント</t>
    <phoneticPr fontId="1"/>
  </si>
  <si>
    <t>今回が合格目標</t>
    <rPh sb="0" eb="2">
      <t>コンカイ</t>
    </rPh>
    <rPh sb="3" eb="5">
      <t>ゴウカク</t>
    </rPh>
    <rPh sb="5" eb="7">
      <t>モクヒョウ</t>
    </rPh>
    <phoneticPr fontId="1"/>
  </si>
  <si>
    <t>次回が合格目標</t>
    <rPh sb="0" eb="2">
      <t>ジカイ</t>
    </rPh>
    <rPh sb="3" eb="5">
      <t>ゴウカク</t>
    </rPh>
    <rPh sb="5" eb="7">
      <t>モクヒョウ</t>
    </rPh>
    <phoneticPr fontId="1"/>
  </si>
  <si>
    <t>受験生区分</t>
    <rPh sb="0" eb="3">
      <t>ジュケンセイ</t>
    </rPh>
    <rPh sb="3" eb="5">
      <t>クブン</t>
    </rPh>
    <phoneticPr fontId="1"/>
  </si>
  <si>
    <t>☆最上級生（１）、上級生（２）の方へ</t>
    <rPh sb="1" eb="2">
      <t>サイ</t>
    </rPh>
    <rPh sb="2" eb="5">
      <t>ジョウキュウセイ</t>
    </rPh>
    <rPh sb="9" eb="12">
      <t>ジョウキュウセイ</t>
    </rPh>
    <rPh sb="11" eb="12">
      <t>セイ</t>
    </rPh>
    <rPh sb="16" eb="17">
      <t>カタ</t>
    </rPh>
    <phoneticPr fontId="1"/>
  </si>
  <si>
    <t>短答合格目標</t>
    <rPh sb="0" eb="2">
      <t>タントウ</t>
    </rPh>
    <rPh sb="2" eb="4">
      <t>ゴウカク</t>
    </rPh>
    <rPh sb="4" eb="6">
      <t>モクヒョウ</t>
    </rPh>
    <phoneticPr fontId="1"/>
  </si>
  <si>
    <t>☆速修中級生（３）、入門生（４）、速修入門生（５）の方へ</t>
    <rPh sb="1" eb="2">
      <t>ソク</t>
    </rPh>
    <rPh sb="2" eb="3">
      <t>シュウ</t>
    </rPh>
    <rPh sb="3" eb="5">
      <t>チュウキュウ</t>
    </rPh>
    <rPh sb="5" eb="6">
      <t>セイ</t>
    </rPh>
    <rPh sb="10" eb="12">
      <t>ニュウモン</t>
    </rPh>
    <rPh sb="12" eb="13">
      <t>セイ</t>
    </rPh>
    <rPh sb="17" eb="18">
      <t>ソク</t>
    </rPh>
    <rPh sb="18" eb="19">
      <t>シュウ</t>
    </rPh>
    <rPh sb="19" eb="21">
      <t>ニュウモン</t>
    </rPh>
    <rPh sb="21" eb="22">
      <t>セイ</t>
    </rPh>
    <rPh sb="26" eb="27">
      <t>カタ</t>
    </rPh>
    <phoneticPr fontId="1"/>
  </si>
  <si>
    <t>の箇所のみ記入してください。（その他の記入は不要です。以下、同様）</t>
    <rPh sb="1" eb="3">
      <t>カショ</t>
    </rPh>
    <rPh sb="5" eb="7">
      <t>キニュウ</t>
    </rPh>
    <rPh sb="17" eb="18">
      <t>タ</t>
    </rPh>
    <rPh sb="19" eb="21">
      <t>キニュウ</t>
    </rPh>
    <rPh sb="22" eb="24">
      <t>フヨウ</t>
    </rPh>
    <rPh sb="27" eb="29">
      <t>イカ</t>
    </rPh>
    <rPh sb="30" eb="32">
      <t>ドウヨウ</t>
    </rPh>
    <phoneticPr fontId="1"/>
  </si>
  <si>
    <t>（必須！）</t>
    <rPh sb="1" eb="3">
      <t>ヒッス</t>
    </rPh>
    <phoneticPr fontId="1"/>
  </si>
  <si>
    <t>2ページから5ページを全て記入したうえで、下記の結果を確認してください。</t>
    <rPh sb="11" eb="12">
      <t>スベ</t>
    </rPh>
    <rPh sb="13" eb="15">
      <t>キニュウ</t>
    </rPh>
    <rPh sb="21" eb="23">
      <t>カキ</t>
    </rPh>
    <rPh sb="24" eb="26">
      <t>ケッカ</t>
    </rPh>
    <rPh sb="27" eb="29">
      <t>カクニン</t>
    </rPh>
    <phoneticPr fontId="1"/>
  </si>
  <si>
    <t>☆シートの使い方</t>
    <rPh sb="5" eb="6">
      <t>ツカ</t>
    </rPh>
    <rPh sb="7" eb="8">
      <t>カタ</t>
    </rPh>
    <phoneticPr fontId="1"/>
  </si>
  <si>
    <t>☆最終結果</t>
    <rPh sb="1" eb="3">
      <t>サイシュウ</t>
    </rPh>
    <rPh sb="3" eb="5">
      <t>ケッカ</t>
    </rPh>
    <phoneticPr fontId="1"/>
  </si>
  <si>
    <t>34以下</t>
    <rPh sb="2" eb="4">
      <t>イカ</t>
    </rPh>
    <phoneticPr fontId="1"/>
  </si>
  <si>
    <t>50以上</t>
    <rPh sb="2" eb="4">
      <t>イジョウ</t>
    </rPh>
    <phoneticPr fontId="1"/>
  </si>
  <si>
    <t>45～49</t>
    <phoneticPr fontId="1"/>
  </si>
  <si>
    <t>40～44</t>
    <phoneticPr fontId="1"/>
  </si>
  <si>
    <t>35～39</t>
    <phoneticPr fontId="1"/>
  </si>
  <si>
    <t>11以上</t>
    <rPh sb="2" eb="4">
      <t>イジョウ</t>
    </rPh>
    <phoneticPr fontId="1"/>
  </si>
  <si>
    <t>7、8</t>
    <phoneticPr fontId="1"/>
  </si>
  <si>
    <t>6以下</t>
    <rPh sb="1" eb="3">
      <t>イカ</t>
    </rPh>
    <phoneticPr fontId="1"/>
  </si>
  <si>
    <t>7以上</t>
    <rPh sb="1" eb="3">
      <t>イジョウ</t>
    </rPh>
    <phoneticPr fontId="1"/>
  </si>
  <si>
    <t>3以下</t>
    <rPh sb="1" eb="3">
      <t>イカ</t>
    </rPh>
    <phoneticPr fontId="1"/>
  </si>
  <si>
    <t>16以上</t>
    <rPh sb="2" eb="4">
      <t>イジョウ</t>
    </rPh>
    <phoneticPr fontId="1"/>
  </si>
  <si>
    <t>14、15</t>
    <phoneticPr fontId="1"/>
  </si>
  <si>
    <t>12、13</t>
    <phoneticPr fontId="1"/>
  </si>
  <si>
    <t>10、11</t>
    <phoneticPr fontId="1"/>
  </si>
  <si>
    <t>9以下</t>
    <rPh sb="1" eb="3">
      <t>イカ</t>
    </rPh>
    <phoneticPr fontId="1"/>
  </si>
  <si>
    <t>48以上</t>
    <rPh sb="2" eb="4">
      <t>イジョウ</t>
    </rPh>
    <phoneticPr fontId="1"/>
  </si>
  <si>
    <t>44～47</t>
    <phoneticPr fontId="1"/>
  </si>
  <si>
    <t>38～43</t>
    <phoneticPr fontId="1"/>
  </si>
  <si>
    <t>33～37</t>
    <phoneticPr fontId="1"/>
  </si>
  <si>
    <t>32以下</t>
    <rPh sb="2" eb="4">
      <t>イカ</t>
    </rPh>
    <phoneticPr fontId="1"/>
  </si>
  <si>
    <t>のみ記入！</t>
    <rPh sb="2" eb="4">
      <t>キニュウ</t>
    </rPh>
    <phoneticPr fontId="1"/>
  </si>
  <si>
    <t>の箇所について、下記 a 及び b から適切な方を選択して記入してください。</t>
    <rPh sb="1" eb="3">
      <t>カショ</t>
    </rPh>
    <rPh sb="8" eb="10">
      <t>カキ</t>
    </rPh>
    <rPh sb="13" eb="14">
      <t>オヨ</t>
    </rPh>
    <rPh sb="20" eb="22">
      <t>テキセツ</t>
    </rPh>
    <rPh sb="23" eb="24">
      <t>ホウ</t>
    </rPh>
    <rPh sb="25" eb="27">
      <t>センタク</t>
    </rPh>
    <rPh sb="29" eb="31">
      <t>キニュウ</t>
    </rPh>
    <phoneticPr fontId="1"/>
  </si>
  <si>
    <t>×</t>
    <phoneticPr fontId="1"/>
  </si>
  <si>
    <t>6,7</t>
    <phoneticPr fontId="1"/>
  </si>
  <si>
    <t>5以下</t>
    <rPh sb="1" eb="3">
      <t>イカ</t>
    </rPh>
    <phoneticPr fontId="1"/>
  </si>
  <si>
    <t>10以上</t>
    <rPh sb="2" eb="4">
      <t>イジョウ</t>
    </rPh>
    <phoneticPr fontId="1"/>
  </si>
  <si>
    <t>16以上</t>
    <rPh sb="2" eb="4">
      <t>イジョウ</t>
    </rPh>
    <phoneticPr fontId="1"/>
  </si>
  <si>
    <t>13～15</t>
    <phoneticPr fontId="1"/>
  </si>
  <si>
    <t>11,12</t>
    <phoneticPr fontId="1"/>
  </si>
  <si>
    <t>9以下</t>
    <rPh sb="1" eb="3">
      <t>イカ</t>
    </rPh>
    <phoneticPr fontId="1"/>
  </si>
  <si>
    <t>18以上</t>
    <rPh sb="2" eb="4">
      <t>イジョウ</t>
    </rPh>
    <phoneticPr fontId="1"/>
  </si>
  <si>
    <t>14～17</t>
    <phoneticPr fontId="1"/>
  </si>
  <si>
    <t>12,13</t>
    <phoneticPr fontId="1"/>
  </si>
  <si>
    <t>10以下</t>
    <rPh sb="2" eb="4">
      <t>イカ</t>
    </rPh>
    <phoneticPr fontId="1"/>
  </si>
  <si>
    <t>判定結果</t>
    <rPh sb="0" eb="2">
      <t>ハンテイ</t>
    </rPh>
    <rPh sb="2" eb="4">
      <t>ケッカ</t>
    </rPh>
    <phoneticPr fontId="1"/>
  </si>
  <si>
    <t>32～34</t>
    <phoneticPr fontId="1"/>
  </si>
  <si>
    <t>30,31</t>
    <phoneticPr fontId="1"/>
  </si>
  <si>
    <t>29以下</t>
    <rPh sb="2" eb="4">
      <t>イカ</t>
    </rPh>
    <phoneticPr fontId="1"/>
  </si>
  <si>
    <t>42以上</t>
    <rPh sb="2" eb="4">
      <t>イジョウ</t>
    </rPh>
    <phoneticPr fontId="1"/>
  </si>
  <si>
    <t>35～41</t>
    <phoneticPr fontId="1"/>
  </si>
  <si>
    <r>
      <t>正しい肢なのか誤りの肢なのかが、</t>
    </r>
    <r>
      <rPr>
        <b/>
        <u/>
        <sz val="11"/>
        <color theme="1"/>
        <rFont val="ＭＳ Ｐゴシック"/>
        <family val="3"/>
        <charset val="128"/>
        <scheme val="minor"/>
      </rPr>
      <t>自信を持って判別</t>
    </r>
    <r>
      <rPr>
        <sz val="11"/>
        <color theme="1"/>
        <rFont val="ＭＳ Ｐゴシック"/>
        <family val="2"/>
        <charset val="128"/>
        <scheme val="minor"/>
      </rPr>
      <t>できる！</t>
    </r>
    <phoneticPr fontId="1"/>
  </si>
  <si>
    <r>
      <rPr>
        <b/>
        <sz val="11"/>
        <color theme="1"/>
        <rFont val="ＭＳ Ｐゴシック"/>
        <family val="3"/>
        <charset val="128"/>
        <scheme val="minor"/>
      </rPr>
      <t>上記a以外</t>
    </r>
    <r>
      <rPr>
        <sz val="11"/>
        <color theme="1"/>
        <rFont val="ＭＳ Ｐゴシック"/>
        <family val="2"/>
        <charset val="128"/>
        <scheme val="minor"/>
      </rPr>
      <t>（よく分からない又はヤマ勘でやったらたまたま正答していた等はすべてこちら）</t>
    </r>
    <rPh sb="0" eb="2">
      <t>ジョウキ</t>
    </rPh>
    <rPh sb="3" eb="5">
      <t>イガイ</t>
    </rPh>
    <rPh sb="8" eb="9">
      <t>ワ</t>
    </rPh>
    <rPh sb="13" eb="14">
      <t>マタ</t>
    </rPh>
    <rPh sb="17" eb="18">
      <t>カン</t>
    </rPh>
    <rPh sb="27" eb="29">
      <t>セイトウ</t>
    </rPh>
    <rPh sb="33" eb="34">
      <t>トウ</t>
    </rPh>
    <phoneticPr fontId="1"/>
  </si>
  <si>
    <t>(1) 計算</t>
    <rPh sb="4" eb="6">
      <t>ケイサン</t>
    </rPh>
    <phoneticPr fontId="1"/>
  </si>
  <si>
    <t>(2) 理論</t>
    <rPh sb="4" eb="6">
      <t>リロン</t>
    </rPh>
    <phoneticPr fontId="1"/>
  </si>
  <si>
    <r>
      <t>正しい肢なのか誤りの肢なのかが、</t>
    </r>
    <r>
      <rPr>
        <b/>
        <u/>
        <sz val="11"/>
        <color theme="1"/>
        <rFont val="ＭＳ Ｐゴシック"/>
        <family val="3"/>
        <charset val="128"/>
        <scheme val="minor"/>
      </rPr>
      <t>自信を持って判別</t>
    </r>
    <r>
      <rPr>
        <sz val="11"/>
        <color theme="1"/>
        <rFont val="ＭＳ Ｐゴシック"/>
        <family val="2"/>
        <charset val="128"/>
        <scheme val="minor"/>
      </rPr>
      <t>できる！</t>
    </r>
    <phoneticPr fontId="1"/>
  </si>
  <si>
    <t>正答難易度</t>
    <rPh sb="0" eb="2">
      <t>セイトウ</t>
    </rPh>
    <rPh sb="2" eb="5">
      <t>ナンイド</t>
    </rPh>
    <phoneticPr fontId="1"/>
  </si>
  <si>
    <t>配点</t>
    <rPh sb="0" eb="2">
      <t>ハイテン</t>
    </rPh>
    <phoneticPr fontId="1"/>
  </si>
  <si>
    <t>理論判定結果
（単位：肢の数）</t>
    <rPh sb="0" eb="2">
      <t>リロン</t>
    </rPh>
    <rPh sb="2" eb="4">
      <t>ハンテイ</t>
    </rPh>
    <rPh sb="4" eb="6">
      <t>ケッカ</t>
    </rPh>
    <rPh sb="8" eb="10">
      <t>タンイ</t>
    </rPh>
    <rPh sb="11" eb="12">
      <t>アシ</t>
    </rPh>
    <rPh sb="13" eb="14">
      <t>カズ</t>
    </rPh>
    <phoneticPr fontId="1"/>
  </si>
  <si>
    <t>計算判定結果
（単位：点数）</t>
    <rPh sb="0" eb="2">
      <t>ケイサン</t>
    </rPh>
    <rPh sb="2" eb="4">
      <t>ハンテイ</t>
    </rPh>
    <rPh sb="4" eb="6">
      <t>ケッカ</t>
    </rPh>
    <rPh sb="8" eb="10">
      <t>タンイ</t>
    </rPh>
    <rPh sb="11" eb="13">
      <t>テンスウ</t>
    </rPh>
    <phoneticPr fontId="1"/>
  </si>
  <si>
    <r>
      <t>の箇所について、</t>
    </r>
    <r>
      <rPr>
        <b/>
        <u/>
        <sz val="11"/>
        <color theme="1"/>
        <rFont val="ＭＳ Ｐゴシック"/>
        <family val="3"/>
        <charset val="128"/>
        <scheme val="minor"/>
      </rPr>
      <t>下記の数値を選択して記入</t>
    </r>
    <r>
      <rPr>
        <sz val="11"/>
        <color theme="1"/>
        <rFont val="ＭＳ Ｐゴシック"/>
        <family val="2"/>
        <charset val="128"/>
        <scheme val="minor"/>
      </rPr>
      <t>してください。</t>
    </r>
    <rPh sb="1" eb="3">
      <t>カショ</t>
    </rPh>
    <rPh sb="8" eb="10">
      <t>カキ</t>
    </rPh>
    <rPh sb="11" eb="13">
      <t>スウチ</t>
    </rPh>
    <rPh sb="14" eb="16">
      <t>センタク</t>
    </rPh>
    <rPh sb="18" eb="20">
      <t>キニュウ</t>
    </rPh>
    <phoneticPr fontId="1"/>
  </si>
  <si>
    <r>
      <t>の箇所について、</t>
    </r>
    <r>
      <rPr>
        <b/>
        <u/>
        <sz val="11"/>
        <color theme="1"/>
        <rFont val="ＭＳ Ｐゴシック"/>
        <family val="3"/>
        <charset val="128"/>
        <scheme val="minor"/>
      </rPr>
      <t>下記 a 及び b から適切な方を選択</t>
    </r>
    <r>
      <rPr>
        <sz val="11"/>
        <color theme="1"/>
        <rFont val="ＭＳ Ｐゴシック"/>
        <family val="2"/>
        <charset val="128"/>
        <scheme val="minor"/>
      </rPr>
      <t>して記入してください。</t>
    </r>
    <rPh sb="1" eb="3">
      <t>カショ</t>
    </rPh>
    <rPh sb="8" eb="10">
      <t>カキ</t>
    </rPh>
    <rPh sb="13" eb="14">
      <t>オヨ</t>
    </rPh>
    <rPh sb="20" eb="22">
      <t>テキセツ</t>
    </rPh>
    <rPh sb="23" eb="24">
      <t>ホウ</t>
    </rPh>
    <rPh sb="25" eb="27">
      <t>センタク</t>
    </rPh>
    <rPh sb="29" eb="31">
      <t>キニュウ</t>
    </rPh>
    <phoneticPr fontId="1"/>
  </si>
  <si>
    <r>
      <rPr>
        <b/>
        <u/>
        <sz val="11"/>
        <color theme="1"/>
        <rFont val="ＭＳ Ｐゴシック"/>
        <family val="3"/>
        <charset val="128"/>
        <scheme val="minor"/>
      </rPr>
      <t>必ず</t>
    </r>
    <r>
      <rPr>
        <b/>
        <u/>
        <sz val="11"/>
        <color rgb="FFFF0000"/>
        <rFont val="ＭＳ Ｐゴシック"/>
        <family val="3"/>
        <charset val="128"/>
        <scheme val="minor"/>
      </rPr>
      <t>問題の配点と同じ番号を選択</t>
    </r>
    <r>
      <rPr>
        <sz val="11"/>
        <color theme="1"/>
        <rFont val="ＭＳ Ｐゴシック"/>
        <family val="3"/>
        <charset val="128"/>
        <scheme val="minor"/>
      </rPr>
      <t>してください。（例：問題8（配点7点が正答）⇒7を選択）</t>
    </r>
    <phoneticPr fontId="1"/>
  </si>
  <si>
    <r>
      <rPr>
        <b/>
        <u/>
        <sz val="11"/>
        <color theme="1"/>
        <rFont val="ＭＳ Ｐゴシック"/>
        <family val="3"/>
        <charset val="128"/>
        <scheme val="minor"/>
      </rPr>
      <t>計算は自力で完答できた場合のみ</t>
    </r>
    <r>
      <rPr>
        <sz val="11"/>
        <color theme="1"/>
        <rFont val="ＭＳ Ｐゴシック"/>
        <family val="2"/>
        <charset val="128"/>
        <scheme val="minor"/>
      </rPr>
      <t>こちらを選択。（肢別の判定はありません。）</t>
    </r>
    <r>
      <rPr>
        <b/>
        <u/>
        <sz val="11"/>
        <color theme="1"/>
        <rFont val="ＭＳ Ｐゴシック"/>
        <family val="3"/>
        <charset val="128"/>
        <scheme val="minor"/>
      </rPr>
      <t/>
    </r>
    <rPh sb="0" eb="2">
      <t>ケイサン</t>
    </rPh>
    <rPh sb="3" eb="5">
      <t>ジリキ</t>
    </rPh>
    <rPh sb="6" eb="8">
      <t>カントウ</t>
    </rPh>
    <rPh sb="11" eb="13">
      <t>バアイ</t>
    </rPh>
    <rPh sb="19" eb="21">
      <t>センタク</t>
    </rPh>
    <rPh sb="23" eb="24">
      <t>アシ</t>
    </rPh>
    <rPh sb="24" eb="25">
      <t>ベツ</t>
    </rPh>
    <rPh sb="26" eb="28">
      <t>ハンテイ</t>
    </rPh>
    <phoneticPr fontId="1"/>
  </si>
  <si>
    <r>
      <rPr>
        <b/>
        <sz val="11"/>
        <color theme="1"/>
        <rFont val="ＭＳ Ｐゴシック"/>
        <family val="3"/>
        <charset val="128"/>
        <scheme val="minor"/>
      </rPr>
      <t>上記以外</t>
    </r>
    <r>
      <rPr>
        <sz val="11"/>
        <color theme="1"/>
        <rFont val="ＭＳ Ｐゴシック"/>
        <family val="2"/>
        <charset val="128"/>
        <scheme val="minor"/>
      </rPr>
      <t>（近似値で選択又はヤマ勘による正答等はすべてこちら）</t>
    </r>
    <rPh sb="0" eb="2">
      <t>ジョウキ</t>
    </rPh>
    <rPh sb="2" eb="4">
      <t>イガイ</t>
    </rPh>
    <rPh sb="5" eb="8">
      <t>キンジチ</t>
    </rPh>
    <rPh sb="9" eb="11">
      <t>センタク</t>
    </rPh>
    <rPh sb="11" eb="12">
      <t>マタ</t>
    </rPh>
    <rPh sb="15" eb="16">
      <t>カン</t>
    </rPh>
    <rPh sb="19" eb="21">
      <t>セイトウ</t>
    </rPh>
    <rPh sb="21" eb="22">
      <t>トウ</t>
    </rPh>
    <phoneticPr fontId="1"/>
  </si>
  <si>
    <t>合計</t>
    <rPh sb="0" eb="2">
      <t>ゴウケイ</t>
    </rPh>
    <phoneticPr fontId="1"/>
  </si>
  <si>
    <t>得点</t>
    <rPh sb="0" eb="2">
      <t>トクテン</t>
    </rPh>
    <phoneticPr fontId="1"/>
  </si>
  <si>
    <r>
      <t>短答は合格することが重要な目的ですので、当該ツールによる肢ごとの個別的な検討は不要にも思えます。（結果的に当てずっぽうでも、正答していればOKなので。）
しかし、論文では短答で培った基礎的な理解力の有無が合否を左右します。それゆえ、結果的に得点は出来たけど、それが基礎的な理解力に基づくものか、単なるヤマ勘によるラッキーだったのかの検証は済ませておく必要があると私は思います。
このツールでは「</t>
    </r>
    <r>
      <rPr>
        <b/>
        <sz val="11"/>
        <color rgb="FFFF0000"/>
        <rFont val="ＭＳ Ｐゴシック"/>
        <family val="3"/>
        <charset val="128"/>
        <scheme val="minor"/>
      </rPr>
      <t>論文合格力判定</t>
    </r>
    <r>
      <rPr>
        <sz val="11"/>
        <color theme="1"/>
        <rFont val="ＭＳ Ｐゴシック"/>
        <family val="2"/>
        <charset val="128"/>
        <scheme val="minor"/>
      </rPr>
      <t>」を実施できるようにいたしました。論文を突破する上で本当に重要な基礎力が備わっているかどうかの確認にお使い下さい。</t>
    </r>
    <rPh sb="0" eb="2">
      <t>タントウ</t>
    </rPh>
    <rPh sb="3" eb="5">
      <t>ゴウカク</t>
    </rPh>
    <rPh sb="10" eb="12">
      <t>ジュウヨウ</t>
    </rPh>
    <rPh sb="13" eb="15">
      <t>モクテキ</t>
    </rPh>
    <rPh sb="20" eb="22">
      <t>トウガイ</t>
    </rPh>
    <rPh sb="28" eb="29">
      <t>アシ</t>
    </rPh>
    <rPh sb="32" eb="34">
      <t>コベツ</t>
    </rPh>
    <rPh sb="34" eb="35">
      <t>テキ</t>
    </rPh>
    <rPh sb="36" eb="38">
      <t>ケントウ</t>
    </rPh>
    <rPh sb="39" eb="41">
      <t>フヨウ</t>
    </rPh>
    <rPh sb="43" eb="44">
      <t>オモ</t>
    </rPh>
    <rPh sb="49" eb="52">
      <t>ケッカテキ</t>
    </rPh>
    <rPh sb="53" eb="54">
      <t>ア</t>
    </rPh>
    <rPh sb="62" eb="64">
      <t>セイトウ</t>
    </rPh>
    <rPh sb="81" eb="83">
      <t>ロンブン</t>
    </rPh>
    <rPh sb="85" eb="87">
      <t>タントウ</t>
    </rPh>
    <rPh sb="88" eb="89">
      <t>ツチカ</t>
    </rPh>
    <rPh sb="91" eb="94">
      <t>キソテキ</t>
    </rPh>
    <rPh sb="95" eb="98">
      <t>リカイリョク</t>
    </rPh>
    <rPh sb="99" eb="101">
      <t>ウム</t>
    </rPh>
    <rPh sb="102" eb="104">
      <t>ゴウヒ</t>
    </rPh>
    <rPh sb="105" eb="107">
      <t>サユウ</t>
    </rPh>
    <rPh sb="116" eb="119">
      <t>ケッカテキ</t>
    </rPh>
    <rPh sb="120" eb="122">
      <t>トクテン</t>
    </rPh>
    <rPh sb="123" eb="125">
      <t>デキ</t>
    </rPh>
    <rPh sb="132" eb="135">
      <t>キソテキ</t>
    </rPh>
    <rPh sb="136" eb="139">
      <t>リカイリョク</t>
    </rPh>
    <rPh sb="140" eb="141">
      <t>モト</t>
    </rPh>
    <rPh sb="147" eb="148">
      <t>タン</t>
    </rPh>
    <rPh sb="152" eb="153">
      <t>カン</t>
    </rPh>
    <rPh sb="166" eb="168">
      <t>ケンショウ</t>
    </rPh>
    <rPh sb="169" eb="170">
      <t>ス</t>
    </rPh>
    <rPh sb="175" eb="177">
      <t>ヒツヨウ</t>
    </rPh>
    <rPh sb="181" eb="182">
      <t>ワタシ</t>
    </rPh>
    <rPh sb="183" eb="184">
      <t>オモ</t>
    </rPh>
    <rPh sb="197" eb="199">
      <t>ロンブン</t>
    </rPh>
    <rPh sb="199" eb="201">
      <t>ゴウカク</t>
    </rPh>
    <rPh sb="201" eb="202">
      <t>リョク</t>
    </rPh>
    <rPh sb="202" eb="204">
      <t>ハンテイ</t>
    </rPh>
    <rPh sb="206" eb="208">
      <t>ジッシ</t>
    </rPh>
    <rPh sb="221" eb="223">
      <t>ロンブン</t>
    </rPh>
    <rPh sb="224" eb="226">
      <t>トッパ</t>
    </rPh>
    <rPh sb="228" eb="229">
      <t>ウエ</t>
    </rPh>
    <rPh sb="230" eb="232">
      <t>ホントウ</t>
    </rPh>
    <rPh sb="233" eb="235">
      <t>ジュウヨウ</t>
    </rPh>
    <rPh sb="236" eb="239">
      <t>キソリョク</t>
    </rPh>
    <rPh sb="240" eb="241">
      <t>ソナ</t>
    </rPh>
    <rPh sb="251" eb="253">
      <t>カクニン</t>
    </rPh>
    <rPh sb="255" eb="256">
      <t>ツカ</t>
    </rPh>
    <rPh sb="257" eb="258">
      <t>クダ</t>
    </rPh>
    <phoneticPr fontId="1"/>
  </si>
  <si>
    <r>
      <t>今回の試験がいわゆる「ためし受験」の方にとっては、このツールにより現状の勉強方法で力がついているか（＝論点を理解し、得点できる能力があるか）を確認するためにご利用下さい。
その結果を踏まえ、次回の試験における「</t>
    </r>
    <r>
      <rPr>
        <b/>
        <sz val="11"/>
        <color rgb="FFFF0000"/>
        <rFont val="ＭＳ Ｐゴシック"/>
        <family val="3"/>
        <charset val="128"/>
        <scheme val="minor"/>
      </rPr>
      <t>短答合格力判定</t>
    </r>
    <r>
      <rPr>
        <sz val="11"/>
        <color theme="1"/>
        <rFont val="ＭＳ Ｐゴシック"/>
        <family val="2"/>
        <charset val="128"/>
        <scheme val="minor"/>
      </rPr>
      <t xml:space="preserve">」を実施できるようにいたしました。（今回の試験における合格可能性ではありません。）
</t>
    </r>
    <r>
      <rPr>
        <u/>
        <sz val="11"/>
        <color theme="1"/>
        <rFont val="ＭＳ Ｐゴシック"/>
        <family val="3"/>
        <charset val="128"/>
        <scheme val="minor"/>
      </rPr>
      <t>現状の勉強方法、勉強時間を維持すると仮定した場合の合格可能性</t>
    </r>
    <r>
      <rPr>
        <sz val="11"/>
        <color theme="1"/>
        <rFont val="ＭＳ Ｐゴシック"/>
        <family val="2"/>
        <charset val="128"/>
        <scheme val="minor"/>
      </rPr>
      <t>です。
今後の勉強方針を確立し学習を加速する上で、次回の試験に向けてご自身の立ち位置を確認するために当ツールを有効にご利用下さい。</t>
    </r>
    <rPh sb="0" eb="2">
      <t>コンカイ</t>
    </rPh>
    <rPh sb="3" eb="5">
      <t>シケン</t>
    </rPh>
    <rPh sb="14" eb="16">
      <t>ジュケン</t>
    </rPh>
    <rPh sb="18" eb="19">
      <t>カタ</t>
    </rPh>
    <rPh sb="33" eb="35">
      <t>ゲンジョウ</t>
    </rPh>
    <rPh sb="36" eb="38">
      <t>ベンキョウ</t>
    </rPh>
    <rPh sb="38" eb="40">
      <t>ホウホウ</t>
    </rPh>
    <rPh sb="41" eb="42">
      <t>チカラ</t>
    </rPh>
    <rPh sb="51" eb="53">
      <t>ロンテン</t>
    </rPh>
    <rPh sb="54" eb="56">
      <t>リカイ</t>
    </rPh>
    <rPh sb="58" eb="60">
      <t>トクテン</t>
    </rPh>
    <rPh sb="63" eb="65">
      <t>ノウリョク</t>
    </rPh>
    <rPh sb="71" eb="73">
      <t>カクニン</t>
    </rPh>
    <rPh sb="79" eb="81">
      <t>リヨウ</t>
    </rPh>
    <rPh sb="81" eb="82">
      <t>クダ</t>
    </rPh>
    <rPh sb="88" eb="90">
      <t>ケッカ</t>
    </rPh>
    <rPh sb="91" eb="92">
      <t>フ</t>
    </rPh>
    <rPh sb="95" eb="97">
      <t>ジカイ</t>
    </rPh>
    <rPh sb="98" eb="100">
      <t>シケン</t>
    </rPh>
    <rPh sb="114" eb="116">
      <t>ジッシ</t>
    </rPh>
    <rPh sb="130" eb="132">
      <t>コンカイ</t>
    </rPh>
    <rPh sb="133" eb="135">
      <t>シケン</t>
    </rPh>
    <rPh sb="139" eb="141">
      <t>ゴウカク</t>
    </rPh>
    <rPh sb="141" eb="144">
      <t>カノウセイ</t>
    </rPh>
    <rPh sb="154" eb="156">
      <t>ゲンジョウ</t>
    </rPh>
    <rPh sb="157" eb="159">
      <t>ベンキョウ</t>
    </rPh>
    <rPh sb="159" eb="161">
      <t>ホウホウ</t>
    </rPh>
    <rPh sb="162" eb="164">
      <t>ベンキョウ</t>
    </rPh>
    <rPh sb="164" eb="166">
      <t>ジカン</t>
    </rPh>
    <rPh sb="167" eb="169">
      <t>イジ</t>
    </rPh>
    <rPh sb="172" eb="174">
      <t>カテイ</t>
    </rPh>
    <rPh sb="176" eb="178">
      <t>バアイ</t>
    </rPh>
    <rPh sb="179" eb="181">
      <t>ゴウカク</t>
    </rPh>
    <rPh sb="181" eb="184">
      <t>カノウセイ</t>
    </rPh>
    <rPh sb="188" eb="190">
      <t>コンゴ</t>
    </rPh>
    <rPh sb="191" eb="193">
      <t>ベンキョウ</t>
    </rPh>
    <rPh sb="193" eb="195">
      <t>ホウシン</t>
    </rPh>
    <rPh sb="196" eb="198">
      <t>カクリツ</t>
    </rPh>
    <rPh sb="199" eb="201">
      <t>ガクシュウ</t>
    </rPh>
    <rPh sb="202" eb="204">
      <t>カソク</t>
    </rPh>
    <rPh sb="206" eb="207">
      <t>ウエ</t>
    </rPh>
    <rPh sb="227" eb="229">
      <t>カクニン</t>
    </rPh>
    <rPh sb="234" eb="235">
      <t>トウ</t>
    </rPh>
    <rPh sb="239" eb="241">
      <t>ユウコウ</t>
    </rPh>
    <rPh sb="243" eb="245">
      <t>リヨウ</t>
    </rPh>
    <rPh sb="245" eb="246">
      <t>クダ</t>
    </rPh>
    <phoneticPr fontId="1"/>
  </si>
  <si>
    <t>平成２９年度第Ⅰ回短答　合格力判定シート</t>
    <rPh sb="0" eb="2">
      <t>ヘイセイ</t>
    </rPh>
    <rPh sb="4" eb="5">
      <t>ネン</t>
    </rPh>
    <rPh sb="5" eb="6">
      <t>ド</t>
    </rPh>
    <rPh sb="6" eb="7">
      <t>ダイ</t>
    </rPh>
    <rPh sb="8" eb="9">
      <t>カイ</t>
    </rPh>
    <rPh sb="9" eb="11">
      <t>タントウ</t>
    </rPh>
    <rPh sb="12" eb="14">
      <t>ゴウカク</t>
    </rPh>
    <rPh sb="14" eb="15">
      <t>リョク</t>
    </rPh>
    <rPh sb="15" eb="17">
      <t>ハンテイ</t>
    </rPh>
    <phoneticPr fontId="1"/>
  </si>
  <si>
    <r>
      <t>あなたが最も適切だと考える</t>
    </r>
    <r>
      <rPr>
        <b/>
        <u/>
        <sz val="11"/>
        <color theme="1"/>
        <rFont val="ＭＳ Ｐゴシック"/>
        <family val="3"/>
        <charset val="128"/>
        <scheme val="minor"/>
      </rPr>
      <t>受験生区分を下記の番号より１つ選択</t>
    </r>
    <r>
      <rPr>
        <sz val="11"/>
        <color theme="1"/>
        <rFont val="ＭＳ Ｐゴシック"/>
        <family val="2"/>
        <charset val="128"/>
        <scheme val="minor"/>
      </rPr>
      <t>してください。</t>
    </r>
    <rPh sb="4" eb="5">
      <t>モット</t>
    </rPh>
    <rPh sb="6" eb="8">
      <t>テキセツ</t>
    </rPh>
    <rPh sb="10" eb="11">
      <t>カンガ</t>
    </rPh>
    <rPh sb="13" eb="16">
      <t>ジュケンセイ</t>
    </rPh>
    <rPh sb="16" eb="18">
      <t>クブン</t>
    </rPh>
    <rPh sb="19" eb="21">
      <t>カキ</t>
    </rPh>
    <rPh sb="22" eb="24">
      <t>バンゴウ</t>
    </rPh>
    <rPh sb="28" eb="30">
      <t>センタク</t>
    </rPh>
    <phoneticPr fontId="1"/>
  </si>
  <si>
    <t>科         目</t>
    <rPh sb="0" eb="1">
      <t>カ</t>
    </rPh>
    <rPh sb="10" eb="11">
      <t>メ</t>
    </rPh>
    <phoneticPr fontId="1"/>
  </si>
  <si>
    <t>企 業 法</t>
    <rPh sb="0" eb="1">
      <t>キ</t>
    </rPh>
    <rPh sb="2" eb="3">
      <t>ギョウ</t>
    </rPh>
    <rPh sb="4" eb="5">
      <t>ホウ</t>
    </rPh>
    <phoneticPr fontId="1"/>
  </si>
  <si>
    <t>監 査 論</t>
    <rPh sb="0" eb="1">
      <t>カン</t>
    </rPh>
    <rPh sb="2" eb="3">
      <t>サ</t>
    </rPh>
    <rPh sb="4" eb="5">
      <t>ロン</t>
    </rPh>
    <phoneticPr fontId="1"/>
  </si>
  <si>
    <t>総 合 判 定</t>
    <rPh sb="0" eb="1">
      <t>ソウ</t>
    </rPh>
    <rPh sb="2" eb="3">
      <t>ゴウ</t>
    </rPh>
    <rPh sb="4" eb="5">
      <t>ハン</t>
    </rPh>
    <rPh sb="6" eb="7">
      <t>サダム</t>
    </rPh>
    <phoneticPr fontId="1"/>
  </si>
  <si>
    <t>A</t>
    <phoneticPr fontId="1"/>
  </si>
  <si>
    <t>B</t>
    <phoneticPr fontId="1"/>
  </si>
  <si>
    <t>C</t>
    <phoneticPr fontId="1"/>
  </si>
  <si>
    <t>D</t>
    <phoneticPr fontId="1"/>
  </si>
  <si>
    <t>E</t>
    <phoneticPr fontId="1"/>
  </si>
  <si>
    <t>○</t>
    <phoneticPr fontId="1"/>
  </si>
  <si>
    <t>×</t>
    <phoneticPr fontId="1"/>
  </si>
  <si>
    <t>○</t>
    <phoneticPr fontId="1"/>
  </si>
  <si>
    <t>×</t>
    <phoneticPr fontId="1"/>
  </si>
  <si>
    <t>B</t>
    <phoneticPr fontId="1"/>
  </si>
  <si>
    <t>7点</t>
    <rPh sb="1" eb="2">
      <t>テン</t>
    </rPh>
    <phoneticPr fontId="1"/>
  </si>
  <si>
    <t>8点</t>
    <rPh sb="1" eb="2">
      <t>テン</t>
    </rPh>
    <phoneticPr fontId="1"/>
  </si>
  <si>
    <t>9点</t>
    <rPh sb="1" eb="2">
      <t>テン</t>
    </rPh>
    <phoneticPr fontId="1"/>
  </si>
  <si>
    <t>A</t>
    <phoneticPr fontId="1"/>
  </si>
  <si>
    <t>D</t>
    <phoneticPr fontId="1"/>
  </si>
  <si>
    <t>A</t>
    <phoneticPr fontId="1"/>
  </si>
  <si>
    <t>A</t>
    <phoneticPr fontId="1"/>
  </si>
  <si>
    <t>9以下</t>
    <rPh sb="1" eb="3">
      <t>イカ</t>
    </rPh>
    <phoneticPr fontId="1"/>
  </si>
  <si>
    <t>7以下</t>
    <rPh sb="1" eb="3">
      <t>イカ</t>
    </rPh>
    <phoneticPr fontId="1"/>
  </si>
  <si>
    <t>8～15</t>
    <phoneticPr fontId="1"/>
  </si>
  <si>
    <t>16～23</t>
    <phoneticPr fontId="1"/>
  </si>
  <si>
    <t>24～30</t>
    <phoneticPr fontId="1"/>
  </si>
  <si>
    <t>31以上</t>
    <rPh sb="2" eb="4">
      <t>イジョウ</t>
    </rPh>
    <phoneticPr fontId="1"/>
  </si>
  <si>
    <t>32以上</t>
    <rPh sb="2" eb="4">
      <t>イジョウ</t>
    </rPh>
    <phoneticPr fontId="1"/>
  </si>
  <si>
    <t>25～31</t>
    <phoneticPr fontId="1"/>
  </si>
  <si>
    <t>10～16</t>
    <phoneticPr fontId="1"/>
  </si>
  <si>
    <t>17～24</t>
    <phoneticPr fontId="1"/>
  </si>
  <si>
    <t>35以上</t>
    <rPh sb="2" eb="4">
      <t>イジョウ</t>
    </rPh>
    <phoneticPr fontId="1"/>
  </si>
  <si>
    <t>40以上</t>
    <rPh sb="2" eb="4">
      <t>イジョウ</t>
    </rPh>
    <phoneticPr fontId="1"/>
  </si>
  <si>
    <t>33～39</t>
    <phoneticPr fontId="1"/>
  </si>
  <si>
    <t>25～32</t>
    <phoneticPr fontId="1"/>
  </si>
  <si>
    <t>16～24</t>
    <phoneticPr fontId="1"/>
  </si>
  <si>
    <t>15以下</t>
    <rPh sb="2" eb="4">
      <t>イカ</t>
    </rPh>
    <phoneticPr fontId="1"/>
  </si>
  <si>
    <t>32～39</t>
    <phoneticPr fontId="1"/>
  </si>
  <si>
    <t>23～31</t>
    <phoneticPr fontId="1"/>
  </si>
  <si>
    <t>13以下</t>
    <rPh sb="2" eb="4">
      <t>イカ</t>
    </rPh>
    <phoneticPr fontId="1"/>
  </si>
  <si>
    <t>14～22</t>
    <phoneticPr fontId="1"/>
  </si>
  <si>
    <t>11以下</t>
    <rPh sb="2" eb="4">
      <t>イカ</t>
    </rPh>
    <phoneticPr fontId="1"/>
  </si>
  <si>
    <t>30～34</t>
    <phoneticPr fontId="1"/>
  </si>
  <si>
    <t>20～29</t>
    <phoneticPr fontId="1"/>
  </si>
  <si>
    <t>12～19</t>
    <phoneticPr fontId="1"/>
  </si>
  <si>
    <t>5以上</t>
    <rPh sb="1" eb="3">
      <t>イジョウ</t>
    </rPh>
    <phoneticPr fontId="1"/>
  </si>
  <si>
    <t>9以上</t>
    <rPh sb="1" eb="3">
      <t>イジョウ</t>
    </rPh>
    <phoneticPr fontId="1"/>
  </si>
  <si>
    <t>7、8</t>
    <phoneticPr fontId="1"/>
  </si>
  <si>
    <t>5、6</t>
    <phoneticPr fontId="1"/>
  </si>
  <si>
    <t>3、4</t>
    <phoneticPr fontId="1"/>
  </si>
  <si>
    <t>2以下</t>
    <rPh sb="1" eb="3">
      <t>イカ</t>
    </rPh>
    <phoneticPr fontId="1"/>
  </si>
  <si>
    <t>15以上</t>
    <rPh sb="2" eb="4">
      <t>イジョウ</t>
    </rPh>
    <phoneticPr fontId="1"/>
  </si>
  <si>
    <t>18以上</t>
    <rPh sb="2" eb="4">
      <t>イジョウ</t>
    </rPh>
    <phoneticPr fontId="1"/>
  </si>
  <si>
    <t>21以上</t>
    <rPh sb="2" eb="4">
      <t>イジョウ</t>
    </rPh>
    <phoneticPr fontId="1"/>
  </si>
  <si>
    <t>12～14</t>
    <phoneticPr fontId="1"/>
  </si>
  <si>
    <t>10、11</t>
    <phoneticPr fontId="1"/>
  </si>
  <si>
    <t>7～9</t>
    <phoneticPr fontId="1"/>
  </si>
  <si>
    <t>6以下</t>
    <rPh sb="1" eb="3">
      <t>イカ</t>
    </rPh>
    <phoneticPr fontId="1"/>
  </si>
  <si>
    <t>15～17</t>
    <phoneticPr fontId="1"/>
  </si>
  <si>
    <t>17～20</t>
    <phoneticPr fontId="1"/>
  </si>
  <si>
    <t>13～16</t>
    <phoneticPr fontId="1"/>
  </si>
  <si>
    <t>11～12</t>
    <phoneticPr fontId="1"/>
  </si>
  <si>
    <t>10以下</t>
    <rPh sb="2" eb="4">
      <t>イカ</t>
    </rPh>
    <phoneticPr fontId="1"/>
  </si>
  <si>
    <t>C</t>
    <phoneticPr fontId="1"/>
  </si>
  <si>
    <t>6点</t>
    <rPh sb="1" eb="2">
      <t>テン</t>
    </rPh>
    <phoneticPr fontId="1"/>
  </si>
  <si>
    <t>自然数
（6,8）</t>
    <rPh sb="0" eb="3">
      <t>シゼンスウ</t>
    </rPh>
    <phoneticPr fontId="1"/>
  </si>
  <si>
    <t>自然数
（7,8,9）</t>
    <rPh sb="0" eb="3">
      <t>シゼンスウ</t>
    </rPh>
    <phoneticPr fontId="1"/>
  </si>
  <si>
    <r>
      <rPr>
        <b/>
        <u/>
        <sz val="11"/>
        <color theme="1"/>
        <rFont val="ＭＳ Ｐゴシック"/>
        <family val="3"/>
        <charset val="128"/>
        <scheme val="minor"/>
      </rPr>
      <t>必ず</t>
    </r>
    <r>
      <rPr>
        <b/>
        <u/>
        <sz val="11"/>
        <color rgb="FFFF0000"/>
        <rFont val="ＭＳ Ｐゴシック"/>
        <family val="3"/>
        <charset val="128"/>
        <scheme val="minor"/>
      </rPr>
      <t>問題の配点と同じ番号を選択</t>
    </r>
    <r>
      <rPr>
        <sz val="11"/>
        <color theme="1"/>
        <rFont val="ＭＳ Ｐゴシック"/>
        <family val="3"/>
        <charset val="128"/>
        <scheme val="minor"/>
      </rPr>
      <t>してください。（例：問題9（配点8点が正答）⇒8を選択）</t>
    </r>
    <phoneticPr fontId="1"/>
  </si>
  <si>
    <t>28～31</t>
    <phoneticPr fontId="1"/>
  </si>
  <si>
    <t>20～27</t>
    <phoneticPr fontId="1"/>
  </si>
  <si>
    <t>16～19</t>
    <phoneticPr fontId="1"/>
  </si>
  <si>
    <t>64以上</t>
    <rPh sb="2" eb="4">
      <t>イジョウ</t>
    </rPh>
    <phoneticPr fontId="1"/>
  </si>
  <si>
    <t>60以上</t>
    <rPh sb="2" eb="4">
      <t>イジョウ</t>
    </rPh>
    <phoneticPr fontId="1"/>
  </si>
  <si>
    <t>52以上</t>
    <rPh sb="2" eb="4">
      <t>イジョウ</t>
    </rPh>
    <phoneticPr fontId="1"/>
  </si>
  <si>
    <t>46以上</t>
    <rPh sb="2" eb="4">
      <t>イジョウ</t>
    </rPh>
    <phoneticPr fontId="1"/>
  </si>
  <si>
    <t>40～45</t>
    <phoneticPr fontId="1"/>
  </si>
  <si>
    <t>24～31</t>
    <phoneticPr fontId="1"/>
  </si>
  <si>
    <t>23以下</t>
    <rPh sb="2" eb="4">
      <t>イカ</t>
    </rPh>
    <phoneticPr fontId="1"/>
  </si>
  <si>
    <t>46～51</t>
    <phoneticPr fontId="1"/>
  </si>
  <si>
    <t>35～45</t>
    <phoneticPr fontId="1"/>
  </si>
  <si>
    <t>28～34</t>
    <phoneticPr fontId="1"/>
  </si>
  <si>
    <t>27以下</t>
    <rPh sb="2" eb="4">
      <t>イカ</t>
    </rPh>
    <phoneticPr fontId="1"/>
  </si>
  <si>
    <t>52～59</t>
    <phoneticPr fontId="1"/>
  </si>
  <si>
    <t>44～51</t>
    <phoneticPr fontId="1"/>
  </si>
  <si>
    <t>36～43</t>
    <phoneticPr fontId="1"/>
  </si>
  <si>
    <t>35以下</t>
    <rPh sb="2" eb="4">
      <t>イカ</t>
    </rPh>
    <phoneticPr fontId="1"/>
  </si>
  <si>
    <t>56～63</t>
    <phoneticPr fontId="1"/>
  </si>
  <si>
    <t>48～55</t>
    <phoneticPr fontId="1"/>
  </si>
  <si>
    <t>38～47</t>
    <phoneticPr fontId="1"/>
  </si>
  <si>
    <t>37以下</t>
    <rPh sb="2" eb="4">
      <t>イカ</t>
    </rPh>
    <phoneticPr fontId="1"/>
  </si>
  <si>
    <t>-</t>
    <phoneticPr fontId="1"/>
  </si>
  <si>
    <t>○</t>
    <phoneticPr fontId="1"/>
  </si>
  <si>
    <t>4以上</t>
    <rPh sb="1" eb="3">
      <t>イジョウ</t>
    </rPh>
    <phoneticPr fontId="1"/>
  </si>
  <si>
    <t>7以上</t>
    <rPh sb="1" eb="3">
      <t>イジョウ</t>
    </rPh>
    <phoneticPr fontId="1"/>
  </si>
  <si>
    <t>4、5</t>
    <phoneticPr fontId="1"/>
  </si>
  <si>
    <t>2、3</t>
    <phoneticPr fontId="1"/>
  </si>
  <si>
    <t>1以下</t>
    <rPh sb="1" eb="3">
      <t>イカ</t>
    </rPh>
    <phoneticPr fontId="1"/>
  </si>
  <si>
    <t>7、8</t>
    <phoneticPr fontId="1"/>
  </si>
  <si>
    <t>3以下</t>
    <rPh sb="1" eb="3">
      <t>イカ</t>
    </rPh>
    <phoneticPr fontId="1"/>
  </si>
  <si>
    <t>13、14</t>
    <phoneticPr fontId="1"/>
  </si>
  <si>
    <t>10～12</t>
    <phoneticPr fontId="1"/>
  </si>
  <si>
    <t>8、9</t>
    <phoneticPr fontId="1"/>
  </si>
  <si>
    <t>11、12</t>
    <phoneticPr fontId="1"/>
  </si>
  <si>
    <t>速修入門生</t>
    <rPh sb="2" eb="4">
      <t>ニュウモン</t>
    </rPh>
    <rPh sb="4" eb="5">
      <t>セイ</t>
    </rPh>
    <phoneticPr fontId="1"/>
  </si>
  <si>
    <t>速修中級生</t>
    <rPh sb="2" eb="4">
      <t>チュウキュウ</t>
    </rPh>
    <rPh sb="4" eb="5">
      <t>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</si>
</sst>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2"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color rgb="FFFF0000"/>
      <name val="ＭＳ Ｐゴシック"/>
      <family val="3"/>
      <charset val="128"/>
      <scheme val="minor"/>
    </font>
    <font>
      <u/>
      <sz val="11"/>
      <color theme="1"/>
      <name val="ＭＳ Ｐゴシック"/>
      <family val="3"/>
      <charset val="128"/>
      <scheme val="minor"/>
    </font>
    <font>
      <b/>
      <u/>
      <sz val="11"/>
      <color theme="1"/>
      <name val="ＭＳ Ｐゴシック"/>
      <family val="3"/>
      <charset val="128"/>
      <scheme val="minor"/>
    </font>
    <font>
      <sz val="11"/>
      <color theme="1"/>
      <name val="ＭＳ Ｐゴシック"/>
      <family val="3"/>
      <charset val="128"/>
      <scheme val="minor"/>
    </font>
    <font>
      <b/>
      <sz val="9"/>
      <color indexed="81"/>
      <name val="ＭＳ Ｐゴシック"/>
      <family val="3"/>
      <charset val="128"/>
    </font>
    <font>
      <b/>
      <u/>
      <sz val="11"/>
      <color rgb="FFFF0000"/>
      <name val="ＭＳ Ｐゴシック"/>
      <family val="3"/>
      <charset val="128"/>
      <scheme val="minor"/>
    </font>
    <font>
      <b/>
      <u/>
      <sz val="14"/>
      <color theme="1"/>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1">
    <xf numFmtId="0" fontId="0" fillId="0" borderId="0">
      <alignment vertical="center"/>
    </xf>
  </cellStyleXfs>
  <cellXfs count="67">
    <xf numFmtId="0" fontId="0" fillId="0" borderId="0" xfId="0">
      <alignment vertical="center"/>
    </xf>
    <xf numFmtId="0" fontId="0" fillId="0" borderId="0" xfId="0" applyAlignment="1">
      <alignment horizontal="center" vertical="center"/>
    </xf>
    <xf numFmtId="0" fontId="0" fillId="2" borderId="1" xfId="0" applyFill="1" applyBorder="1">
      <alignment vertical="center"/>
    </xf>
    <xf numFmtId="0" fontId="0" fillId="0" borderId="2" xfId="0" applyBorder="1" applyAlignment="1">
      <alignment horizontal="center" vertical="center"/>
    </xf>
    <xf numFmtId="0" fontId="0" fillId="0" borderId="0" xfId="0" applyFill="1" applyAlignment="1">
      <alignment horizontal="center" vertical="center"/>
    </xf>
    <xf numFmtId="0" fontId="0" fillId="3" borderId="2" xfId="0" applyFill="1" applyBorder="1" applyAlignment="1">
      <alignment horizontal="center" vertical="center"/>
    </xf>
    <xf numFmtId="0" fontId="0" fillId="0" borderId="2" xfId="0" applyFill="1" applyBorder="1" applyAlignment="1">
      <alignment horizontal="center" vertical="center"/>
    </xf>
    <xf numFmtId="0" fontId="0" fillId="2" borderId="1" xfId="0" applyFill="1" applyBorder="1" applyAlignment="1">
      <alignment horizontal="center" vertical="center"/>
    </xf>
    <xf numFmtId="0" fontId="2" fillId="0" borderId="2" xfId="0" applyFont="1" applyBorder="1" applyAlignment="1">
      <alignment horizontal="center" vertical="center"/>
    </xf>
    <xf numFmtId="0" fontId="2" fillId="0" borderId="0" xfId="0" applyFont="1">
      <alignment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0" fillId="2" borderId="2" xfId="0" applyFill="1" applyBorder="1" applyAlignment="1">
      <alignment horizontal="center" vertical="center"/>
    </xf>
    <xf numFmtId="0" fontId="0" fillId="4" borderId="2" xfId="0" applyFill="1" applyBorder="1" applyAlignment="1">
      <alignment horizontal="center" vertical="center"/>
    </xf>
    <xf numFmtId="0" fontId="0" fillId="6" borderId="2" xfId="0" applyFill="1" applyBorder="1" applyAlignment="1">
      <alignment horizontal="center" vertical="center"/>
    </xf>
    <xf numFmtId="0" fontId="2" fillId="0" borderId="0" xfId="0" applyFont="1" applyAlignment="1">
      <alignment horizontal="center" vertical="center"/>
    </xf>
    <xf numFmtId="0" fontId="2" fillId="4" borderId="0" xfId="0" applyFont="1" applyFill="1">
      <alignment vertical="center"/>
    </xf>
    <xf numFmtId="0" fontId="2" fillId="6" borderId="0" xfId="0" applyFont="1" applyFill="1">
      <alignment vertical="center"/>
    </xf>
    <xf numFmtId="0" fontId="0" fillId="6" borderId="2" xfId="0" applyFill="1" applyBorder="1" applyAlignment="1">
      <alignment horizontal="center" vertical="center"/>
    </xf>
    <xf numFmtId="0" fontId="9" fillId="0" borderId="0" xfId="0" applyFont="1">
      <alignment vertical="center"/>
    </xf>
    <xf numFmtId="0" fontId="3" fillId="0" borderId="0" xfId="0" applyFont="1">
      <alignment vertical="center"/>
    </xf>
    <xf numFmtId="0" fontId="0" fillId="2" borderId="2" xfId="0" applyFill="1" applyBorder="1">
      <alignment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0" fillId="0" borderId="0" xfId="0" applyFont="1">
      <alignment vertical="center"/>
    </xf>
    <xf numFmtId="0" fontId="2" fillId="2" borderId="1" xfId="0" applyFont="1" applyFill="1" applyBorder="1" applyAlignment="1">
      <alignment horizontal="center" vertical="center"/>
    </xf>
    <xf numFmtId="0" fontId="0" fillId="0" borderId="2" xfId="0" applyBorder="1" applyAlignment="1">
      <alignment horizontal="center" vertical="center"/>
    </xf>
    <xf numFmtId="0" fontId="0" fillId="7" borderId="2" xfId="0" applyFill="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176" fontId="0" fillId="0" borderId="0" xfId="0" applyNumberFormat="1" applyAlignment="1">
      <alignment vertical="center"/>
    </xf>
    <xf numFmtId="176" fontId="0" fillId="0" borderId="0" xfId="0" applyNumberFormat="1">
      <alignment vertical="center"/>
    </xf>
    <xf numFmtId="0" fontId="10" fillId="0" borderId="2" xfId="0" applyFont="1" applyBorder="1" applyAlignment="1">
      <alignment vertical="center" wrapText="1"/>
    </xf>
    <xf numFmtId="0" fontId="10" fillId="0" borderId="10" xfId="0" applyFont="1" applyBorder="1" applyAlignment="1">
      <alignment vertical="center" wrapText="1"/>
    </xf>
    <xf numFmtId="0" fontId="10" fillId="0" borderId="18" xfId="0" applyFont="1" applyBorder="1" applyAlignment="1">
      <alignment vertical="center" wrapText="1"/>
    </xf>
    <xf numFmtId="0" fontId="10" fillId="0" borderId="19" xfId="0" applyFont="1" applyBorder="1" applyAlignment="1">
      <alignment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10" fillId="0" borderId="2" xfId="0" quotePrefix="1" applyFont="1" applyBorder="1" applyAlignment="1">
      <alignment vertical="center" wrapText="1"/>
    </xf>
    <xf numFmtId="0" fontId="0" fillId="0" borderId="2" xfId="0"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2" fillId="5" borderId="2" xfId="0" applyFont="1" applyFill="1" applyBorder="1" applyAlignment="1">
      <alignment horizontal="center" vertical="center"/>
    </xf>
    <xf numFmtId="0" fontId="0" fillId="0" borderId="2" xfId="0" applyBorder="1" applyAlignment="1">
      <alignment vertical="center" shrinkToFit="1"/>
    </xf>
    <xf numFmtId="0" fontId="6" fillId="0" borderId="2" xfId="0" applyFont="1" applyBorder="1" applyAlignment="1">
      <alignment vertical="center" shrinkToFit="1"/>
    </xf>
    <xf numFmtId="0" fontId="2"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6" fillId="0" borderId="3" xfId="0" applyFont="1" applyBorder="1" applyAlignment="1">
      <alignment vertical="center" shrinkToFit="1"/>
    </xf>
    <xf numFmtId="0" fontId="6" fillId="0" borderId="4" xfId="0" applyFont="1" applyBorder="1" applyAlignment="1">
      <alignment vertical="center" shrinkToFit="1"/>
    </xf>
    <xf numFmtId="0" fontId="6" fillId="0" borderId="5" xfId="0" applyFont="1" applyBorder="1" applyAlignment="1">
      <alignment vertical="center" shrinkToFit="1"/>
    </xf>
    <xf numFmtId="0" fontId="0" fillId="6" borderId="2" xfId="0" applyFill="1" applyBorder="1" applyAlignment="1">
      <alignment horizontal="center" vertical="center"/>
    </xf>
  </cellXfs>
  <cellStyles count="1">
    <cellStyle name="標準" xfId="0" builtinId="0"/>
  </cellStyles>
  <dxfs count="30">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9"/>
  <sheetViews>
    <sheetView showGridLines="0" tabSelected="1" zoomScaleNormal="100" workbookViewId="0">
      <selection activeCell="I8" sqref="I8"/>
    </sheetView>
  </sheetViews>
  <sheetFormatPr defaultRowHeight="13.5" x14ac:dyDescent="0.15"/>
  <cols>
    <col min="1" max="1" width="3.25" customWidth="1"/>
    <col min="4" max="4" width="7.5" customWidth="1"/>
    <col min="5" max="5" width="17.25" customWidth="1"/>
    <col min="6" max="6" width="21.375" customWidth="1"/>
    <col min="7" max="7" width="16.375" customWidth="1"/>
  </cols>
  <sheetData>
    <row r="2" spans="2:18" ht="17.25" x14ac:dyDescent="0.15">
      <c r="B2" s="22" t="s">
        <v>117</v>
      </c>
    </row>
    <row r="4" spans="2:18" x14ac:dyDescent="0.15">
      <c r="B4" t="s">
        <v>118</v>
      </c>
    </row>
    <row r="5" spans="2:18" ht="14.25" thickBot="1" x14ac:dyDescent="0.2"/>
    <row r="6" spans="2:18" ht="14.25" thickBot="1" x14ac:dyDescent="0.2">
      <c r="B6" s="28"/>
      <c r="C6" s="23" t="s">
        <v>55</v>
      </c>
    </row>
    <row r="8" spans="2:18" x14ac:dyDescent="0.15">
      <c r="B8" s="52" t="s">
        <v>50</v>
      </c>
      <c r="C8" s="53"/>
      <c r="D8" s="54"/>
      <c r="E8" s="3" t="s">
        <v>10</v>
      </c>
      <c r="F8" s="3" t="s">
        <v>11</v>
      </c>
      <c r="G8" s="3" t="s">
        <v>52</v>
      </c>
    </row>
    <row r="9" spans="2:18" x14ac:dyDescent="0.15">
      <c r="B9" s="8">
        <v>1</v>
      </c>
      <c r="C9" s="55" t="s">
        <v>0</v>
      </c>
      <c r="D9" s="55"/>
      <c r="E9" s="3" t="s">
        <v>5</v>
      </c>
      <c r="F9" s="3" t="s">
        <v>12</v>
      </c>
      <c r="G9" s="56" t="s">
        <v>48</v>
      </c>
      <c r="H9" s="1"/>
      <c r="I9" s="12"/>
      <c r="J9" s="12"/>
      <c r="K9" s="12"/>
      <c r="L9" s="12"/>
      <c r="M9" s="12"/>
      <c r="N9" s="12"/>
      <c r="O9" s="12"/>
      <c r="P9" s="12"/>
      <c r="Q9" s="12"/>
      <c r="R9" s="12"/>
    </row>
    <row r="10" spans="2:18" x14ac:dyDescent="0.15">
      <c r="B10" s="8">
        <v>2</v>
      </c>
      <c r="C10" s="55" t="s">
        <v>1</v>
      </c>
      <c r="D10" s="55"/>
      <c r="E10" s="3" t="s">
        <v>6</v>
      </c>
      <c r="F10" s="3" t="s">
        <v>13</v>
      </c>
      <c r="G10" s="56"/>
      <c r="H10" s="1"/>
      <c r="I10" s="12"/>
      <c r="J10" s="12"/>
      <c r="K10" s="12"/>
      <c r="L10" s="12"/>
      <c r="M10" s="12"/>
      <c r="N10" s="12"/>
      <c r="O10" s="12"/>
      <c r="P10" s="12"/>
      <c r="Q10" s="12"/>
      <c r="R10" s="12"/>
    </row>
    <row r="11" spans="2:18" x14ac:dyDescent="0.15">
      <c r="B11" s="8">
        <v>3</v>
      </c>
      <c r="C11" s="55" t="s">
        <v>2</v>
      </c>
      <c r="D11" s="55"/>
      <c r="E11" s="3" t="s">
        <v>7</v>
      </c>
      <c r="F11" s="3" t="s">
        <v>14</v>
      </c>
      <c r="G11" s="56" t="s">
        <v>49</v>
      </c>
      <c r="H11" s="1"/>
      <c r="I11" s="12"/>
      <c r="J11" s="12"/>
      <c r="K11" s="12"/>
      <c r="L11" s="12"/>
      <c r="M11" s="12"/>
      <c r="N11" s="12"/>
      <c r="O11" s="12"/>
      <c r="P11" s="12"/>
      <c r="Q11" s="12"/>
      <c r="R11" s="12"/>
    </row>
    <row r="12" spans="2:18" x14ac:dyDescent="0.15">
      <c r="B12" s="8">
        <v>4</v>
      </c>
      <c r="C12" s="55" t="s">
        <v>3</v>
      </c>
      <c r="D12" s="55"/>
      <c r="E12" s="3" t="s">
        <v>8</v>
      </c>
      <c r="F12" s="3" t="s">
        <v>15</v>
      </c>
      <c r="G12" s="56"/>
      <c r="H12" s="1"/>
      <c r="I12" s="12"/>
      <c r="J12" s="12"/>
      <c r="K12" s="12"/>
      <c r="L12" s="12"/>
      <c r="M12" s="12"/>
      <c r="N12" s="12"/>
      <c r="O12" s="12"/>
      <c r="P12" s="12"/>
      <c r="Q12" s="12"/>
      <c r="R12" s="12"/>
    </row>
    <row r="13" spans="2:18" x14ac:dyDescent="0.15">
      <c r="B13" s="8">
        <v>5</v>
      </c>
      <c r="C13" s="55" t="s">
        <v>4</v>
      </c>
      <c r="D13" s="55"/>
      <c r="E13" s="3" t="s">
        <v>9</v>
      </c>
      <c r="F13" s="3" t="s">
        <v>16</v>
      </c>
      <c r="G13" s="56"/>
      <c r="H13" s="1"/>
      <c r="I13" s="12"/>
      <c r="J13" s="12"/>
      <c r="K13" s="12"/>
      <c r="L13" s="12"/>
      <c r="M13" s="12"/>
      <c r="N13" s="12"/>
      <c r="O13" s="12"/>
      <c r="P13" s="12"/>
      <c r="Q13" s="12"/>
      <c r="R13" s="12"/>
    </row>
    <row r="15" spans="2:18" x14ac:dyDescent="0.15">
      <c r="B15" s="9" t="s">
        <v>51</v>
      </c>
    </row>
    <row r="16" spans="2:18" x14ac:dyDescent="0.15">
      <c r="B16" s="9"/>
    </row>
    <row r="17" spans="2:7" ht="13.5" customHeight="1" x14ac:dyDescent="0.15">
      <c r="B17" s="51" t="s">
        <v>115</v>
      </c>
      <c r="C17" s="51"/>
      <c r="D17" s="51"/>
      <c r="E17" s="51"/>
      <c r="F17" s="51"/>
      <c r="G17" s="51"/>
    </row>
    <row r="18" spans="2:7" x14ac:dyDescent="0.15">
      <c r="B18" s="51"/>
      <c r="C18" s="51"/>
      <c r="D18" s="51"/>
      <c r="E18" s="51"/>
      <c r="F18" s="51"/>
      <c r="G18" s="51"/>
    </row>
    <row r="19" spans="2:7" x14ac:dyDescent="0.15">
      <c r="B19" s="51"/>
      <c r="C19" s="51"/>
      <c r="D19" s="51"/>
      <c r="E19" s="51"/>
      <c r="F19" s="51"/>
      <c r="G19" s="51"/>
    </row>
    <row r="20" spans="2:7" x14ac:dyDescent="0.15">
      <c r="B20" s="51"/>
      <c r="C20" s="51"/>
      <c r="D20" s="51"/>
      <c r="E20" s="51"/>
      <c r="F20" s="51"/>
      <c r="G20" s="51"/>
    </row>
    <row r="21" spans="2:7" x14ac:dyDescent="0.15">
      <c r="B21" s="51"/>
      <c r="C21" s="51"/>
      <c r="D21" s="51"/>
      <c r="E21" s="51"/>
      <c r="F21" s="51"/>
      <c r="G21" s="51"/>
    </row>
    <row r="22" spans="2:7" x14ac:dyDescent="0.15">
      <c r="B22" s="51"/>
      <c r="C22" s="51"/>
      <c r="D22" s="51"/>
      <c r="E22" s="51"/>
      <c r="F22" s="51"/>
      <c r="G22" s="51"/>
    </row>
    <row r="23" spans="2:7" x14ac:dyDescent="0.15">
      <c r="B23" s="51"/>
      <c r="C23" s="51"/>
      <c r="D23" s="51"/>
      <c r="E23" s="51"/>
      <c r="F23" s="51"/>
      <c r="G23" s="51"/>
    </row>
    <row r="24" spans="2:7" x14ac:dyDescent="0.15">
      <c r="B24" s="51"/>
      <c r="C24" s="51"/>
      <c r="D24" s="51"/>
      <c r="E24" s="51"/>
      <c r="F24" s="51"/>
      <c r="G24" s="51"/>
    </row>
    <row r="25" spans="2:7" x14ac:dyDescent="0.15">
      <c r="B25" s="51"/>
      <c r="C25" s="51"/>
      <c r="D25" s="51"/>
      <c r="E25" s="51"/>
      <c r="F25" s="51"/>
      <c r="G25" s="51"/>
    </row>
    <row r="27" spans="2:7" x14ac:dyDescent="0.15">
      <c r="B27" s="9" t="s">
        <v>53</v>
      </c>
    </row>
    <row r="28" spans="2:7" x14ac:dyDescent="0.15">
      <c r="B28" s="9"/>
    </row>
    <row r="29" spans="2:7" x14ac:dyDescent="0.15">
      <c r="B29" s="51" t="s">
        <v>116</v>
      </c>
      <c r="C29" s="51"/>
      <c r="D29" s="51"/>
      <c r="E29" s="51"/>
      <c r="F29" s="51"/>
      <c r="G29" s="51"/>
    </row>
    <row r="30" spans="2:7" x14ac:dyDescent="0.15">
      <c r="B30" s="51"/>
      <c r="C30" s="51"/>
      <c r="D30" s="51"/>
      <c r="E30" s="51"/>
      <c r="F30" s="51"/>
      <c r="G30" s="51"/>
    </row>
    <row r="31" spans="2:7" x14ac:dyDescent="0.15">
      <c r="B31" s="51"/>
      <c r="C31" s="51"/>
      <c r="D31" s="51"/>
      <c r="E31" s="51"/>
      <c r="F31" s="51"/>
      <c r="G31" s="51"/>
    </row>
    <row r="32" spans="2:7" x14ac:dyDescent="0.15">
      <c r="B32" s="51"/>
      <c r="C32" s="51"/>
      <c r="D32" s="51"/>
      <c r="E32" s="51"/>
      <c r="F32" s="51"/>
      <c r="G32" s="51"/>
    </row>
    <row r="33" spans="2:7" x14ac:dyDescent="0.15">
      <c r="B33" s="51"/>
      <c r="C33" s="51"/>
      <c r="D33" s="51"/>
      <c r="E33" s="51"/>
      <c r="F33" s="51"/>
      <c r="G33" s="51"/>
    </row>
    <row r="34" spans="2:7" x14ac:dyDescent="0.15">
      <c r="B34" s="51"/>
      <c r="C34" s="51"/>
      <c r="D34" s="51"/>
      <c r="E34" s="51"/>
      <c r="F34" s="51"/>
      <c r="G34" s="51"/>
    </row>
    <row r="35" spans="2:7" x14ac:dyDescent="0.15">
      <c r="B35" s="51"/>
      <c r="C35" s="51"/>
      <c r="D35" s="51"/>
      <c r="E35" s="51"/>
      <c r="F35" s="51"/>
      <c r="G35" s="51"/>
    </row>
    <row r="36" spans="2:7" x14ac:dyDescent="0.15">
      <c r="B36" s="51"/>
      <c r="C36" s="51"/>
      <c r="D36" s="51"/>
      <c r="E36" s="51"/>
      <c r="F36" s="51"/>
      <c r="G36" s="51"/>
    </row>
    <row r="37" spans="2:7" x14ac:dyDescent="0.15">
      <c r="B37" s="51"/>
      <c r="C37" s="51"/>
      <c r="D37" s="51"/>
      <c r="E37" s="51"/>
      <c r="F37" s="51"/>
      <c r="G37" s="51"/>
    </row>
    <row r="39" spans="2:7" x14ac:dyDescent="0.15">
      <c r="B39" s="9" t="s">
        <v>57</v>
      </c>
    </row>
    <row r="41" spans="2:7" x14ac:dyDescent="0.15">
      <c r="B41" t="s">
        <v>17</v>
      </c>
    </row>
    <row r="42" spans="2:7" x14ac:dyDescent="0.15">
      <c r="B42" t="s">
        <v>56</v>
      </c>
    </row>
    <row r="43" spans="2:7" ht="14.25" thickBot="1" x14ac:dyDescent="0.2"/>
    <row r="44" spans="2:7" ht="14.25" thickBot="1" x14ac:dyDescent="0.2">
      <c r="B44" s="2"/>
      <c r="C44" t="s">
        <v>54</v>
      </c>
    </row>
    <row r="49" spans="2:22" ht="14.25" x14ac:dyDescent="0.15">
      <c r="B49" s="27" t="s">
        <v>58</v>
      </c>
    </row>
    <row r="50" spans="2:22" ht="14.25" thickBot="1" x14ac:dyDescent="0.2"/>
    <row r="51" spans="2:22" ht="21" customHeight="1" thickTop="1" x14ac:dyDescent="0.15">
      <c r="B51" s="39" t="s">
        <v>119</v>
      </c>
      <c r="C51" s="40"/>
      <c r="D51" s="40"/>
      <c r="E51" s="25" t="str">
        <f>IF((OR(B6=1,B6=2)),"論文合格力判定","短答合格力判定")</f>
        <v>短答合格力判定</v>
      </c>
      <c r="F51" s="40" t="s">
        <v>47</v>
      </c>
      <c r="G51" s="49"/>
    </row>
    <row r="52" spans="2:22" ht="42" customHeight="1" x14ac:dyDescent="0.15">
      <c r="B52" s="41" t="s">
        <v>120</v>
      </c>
      <c r="C52" s="42"/>
      <c r="D52" s="43"/>
      <c r="E52" s="31" t="b">
        <f>IF(AND($B$6=1,'２．企業法'!$F$93&gt;=50),"A",IF(AND($B$6=1,'２．企業法'!$F$93&gt;=45),"B",IF(AND($B$6=1,'２．企業法'!$F$93&gt;=40),"C",IF(AND($B$6=1,'２．企業法'!$F$93&gt;=35),"D",IF(AND($B$6=1,'２．企業法'!$F$93&lt;=34),"E",IF(AND($B$6=2,'２．企業法'!$G$93&gt;=42),"A",IF(AND($B$6=2,'２．企業法'!$G$93&gt;=35),"B",IF(AND($B$6=2,'２．企業法'!$G$93&gt;=32),"C",IF(AND($B$6=2,'２．企業法'!$G$93&gt;=30),"D",IF(AND($B$6=2,'２．企業法'!$G$93&lt;=29),"E",IF(AND($B$6=3,'２．企業法'!$H$93&gt;=18),"A",IF(AND($B$6=3,'２．企業法'!$H$93&gt;=14),"B",IF(AND($B$6=3,'２．企業法'!$H$93&gt;=12),"C",IF(AND($B$6=3,'２．企業法'!$H$93&gt;=11),"D",IF(AND($B$6=3,'２．企業法'!$H$93&lt;=10),"E",IF(AND($B$6=4,'２．企業法'!$I$93&gt;=16),"A",IF(AND($B$6=4,'２．企業法'!$I$93&gt;=13),"B",IF(AND($B$6=4,'２．企業法'!$I$93&gt;=11),"C",IF(AND($B$6=4,'２．企業法'!$I$93&gt;=10),"D",IF(AND($B$6=4,'２．企業法'!$I$93&lt;=9),"E",IF(AND($B$6=5,'２．企業法'!$J$93&gt;=10),"A",IF(AND($B$6=5,'２．企業法'!$J$93&gt;=9),"B",IF(AND($B$6=5,'２．企業法'!$J$93&gt;=8),"C",IF(AND($B$6=5,'２．企業法'!$J$93&gt;=6),"D",IF(AND($B$6=5,'２．企業法'!$J$93&lt;=5),"E")))))))))))))))))))))))))</f>
        <v>0</v>
      </c>
      <c r="F52" s="50" t="b">
        <f>IF(AND($B$6=1,'２．企業法'!$F$93&gt;=50),"細かい条文の理解もできています。素晴らしい！",IF(AND($B$6=1,'２．企業法'!$F$93&gt;=45),"合格点です。よく頑張りましたね。",IF(AND($B$6=1,'２．企業法'!$F$93&gt;=40),"及第点です。論文ではもう少し正確な知識のインプットを心がけましょう。",IF(AND($B$6=1,'２．企業法'!$F$93&gt;=35),"一問一答問題集や逐条解説を利用して、更なるインプットを。",IF(AND($B$6=1,'２．企業法'!$F$93&lt;=34),"企業法は時間をかければ必ず合格レベルに達します。諦めずにファイト！",IF(AND($B$6=2,'２．企業法'!$G$93&gt;=42),"よく頑張りましたね。エライ！！",IF(AND($B$6=2,'２．企業法'!$G$93&gt;=35),"論文知識としては問題ないでしょう。",IF(AND($B$6=2,'２．企業法'!$G$93&gt;=32),"論文の論証の際には短答で漏れがある知識のインプットに努めましょう。",IF(AND($B$6=2,'２．企業法'!$G$93&gt;=30),"ここからが正念場！絶対に諦めちゃダメですよ。",IF(AND($B$6=2,'２．企業法'!$G$93&lt;=29),"この悔しさは必ず生きます。次回で要リベンジだ！",IF(AND($B$6=3,'２．企業法'!$H$93&gt;=18),"次回短答合格トップ候補です。おめでとう！",IF(AND($B$6=3,'２．企業法'!$H$93&gt;=14),"よく頑張りましたね。この調子！",IF(AND($B$6=3,'２．企業法'!$H$93&gt;=12),"企業法はここから何とでもなります。ファイト一発！",IF(AND($B$6=3,'２．企業法'!$H$93&gt;=11),"これから巻き返しを図りましょう！",IF(AND($B$6=3,'２．企業法'!$H$93&lt;=10),"大丈夫！まだ間に合います。",IF(AND($B$6=4,'２．企業法'!$I$93&gt;=16),"いーじゃん。合格レベルだよ。",IF(AND($B$6=4,'２．企業法'!$I$93&gt;=13),"入門内容をよく理解できています。いいね！",IF(AND($B$6=4,'２．企業法'!$I$93&gt;=11),"意外と入門レベルでも解けるでしょ？この調子で！",IF(AND($B$6=4,'２．企業法'!$I$93&gt;=10),"勝負はこれから！上級では正確なインプットを。",IF(AND($B$6=4,'２．企業法'!$I$93&lt;=9),"企業法は直前でのリカバリーが効きます。今後の努力に期待！",IF(AND($B$6=5,'２．企業法'!$J$93&gt;=10),"神ってるね。素晴らしい！！！",IF(AND($B$6=5,'２．企業法'!$J$93&gt;=9),"この短時間でよく頑張りましたね。この調子！",IF(AND($B$6=5,'２．企業法'!$J$93&gt;=8),"現状で問題なし。今後、勉強時間を増やしていきましょう。",IF(AND($B$6=5,'２．企業法'!$J$93&gt;=6),"まだまだ大丈夫ですよ。まずは計算を。",IF(AND($B$6=5,'２．企業法'!$J$93&lt;=5),"気持ちを切らさないでね。上級でリベンジを！")))))))))))))))))))))))))</f>
        <v>0</v>
      </c>
      <c r="G52" s="36" t="b">
        <f>IF(AND($B$6=1,'２．企業法'!$F$93&gt;=50),"A",IF(AND($B$6=1,'２．企業法'!$F$93&gt;=45),"B",IF(AND($B$6=1,'２．企業法'!$F$93&gt;=40),"C",IF(AND($B$6=1,'２．企業法'!$F$93&gt;=35),"D",IF(AND($B$6=1,'２．企業法'!$F$93&lt;=34),"E",IF(AND($B$6=2,'２．企業法'!$G$93&gt;=42),"A",IF(AND($B$6=2,'２．企業法'!$G$93&gt;=35),"B",IF(AND($B$6=2,'２．企業法'!$G$93&gt;=32),"C",IF(AND($B$6=2,'２．企業法'!$G$93&gt;=30),"D",IF(AND($B$6=2,'２．企業法'!$G$93&lt;=29),"E",IF(AND($B$6=3,'２．企業法'!$H$93&gt;=18),"A",IF(AND($B$6=3,'２．企業法'!$H$93&gt;=14),"B",IF(AND($B$6=3,'２．企業法'!$H$93&gt;=12),"C",IF(AND($B$6=3,'２．企業法'!$H$93&gt;=11),"D",IF(AND($B$6=3,'２．企業法'!$H$93&lt;=10),"E",IF(AND($B$6=4,'２．企業法'!$I$93&gt;=16),"A",IF(AND($B$6=4,'２．企業法'!$I$93&gt;=13),"B",IF(AND($B$6=4,'２．企業法'!$I$93&gt;=11),"C",IF(AND($B$6=4,'２．企業法'!$I$93&gt;=10),"D",IF(AND($B$6=4,'２．企業法'!$I$93&lt;=9),"E",IF(AND($B$6=5,'２．企業法'!$J$93&gt;=10),"A",IF(AND($B$6=5,'２．企業法'!$J$93&gt;=9),"B",IF(AND($B$6=5,'２．企業法'!$J$93&gt;=8),"C",IF(AND($B$6=5,'２．企業法'!$J$93&gt;=6),"D",IF(AND($B$6=5,'２．企業法'!$J$93&lt;=5),"E")))))))))))))))))))))))))</f>
        <v>0</v>
      </c>
      <c r="S52" s="33" t="s">
        <v>123</v>
      </c>
      <c r="T52" s="33">
        <v>5</v>
      </c>
      <c r="U52" s="34"/>
      <c r="V52" s="34" t="e">
        <f>VLOOKUP(E52,$S$52:$T$56,2)</f>
        <v>#N/A</v>
      </c>
    </row>
    <row r="53" spans="2:22" ht="42" customHeight="1" x14ac:dyDescent="0.15">
      <c r="B53" s="47" t="s">
        <v>41</v>
      </c>
      <c r="C53" s="48"/>
      <c r="D53" s="26" t="s">
        <v>43</v>
      </c>
      <c r="E53" s="31" t="b">
        <f>IF(AND($B$6=1,'３．管理会計論'!$F$22&gt;=40),"A",IF(AND($B$6=1,'３．管理会計論'!$F$22&gt;=33),"B",IF(AND($B$6=1,'３．管理会計論'!$F$22&gt;=25),"C",IF(AND($B$6=1,'３．管理会計論'!$F$22&gt;=16),"D",IF(AND($B$6=1,'３．管理会計論'!$F$22&lt;=15),"E",IF(AND($B$6=2,'３．管理会計論'!$G$22&gt;=40),"A",IF(AND($B$6=2,'３．管理会計論'!$G$22&gt;=32),"B",IF(AND($B$6=2,'３．管理会計論'!$G$22&gt;=23),"C",IF(AND($B$6=2,'３．管理会計論'!$G$22&gt;=14),"D",IF(AND($B$6=2,'３．管理会計論'!$G$22&lt;=13),"E",IF(AND($B$6=3,'３．管理会計論'!$H$22&gt;=35),"A",IF(AND($B$6=3,'３．管理会計論'!$H$22&gt;=30),"B",IF(AND($B$6=3,'３．管理会計論'!$H$22&gt;=20),"C",IF(AND($B$6=3,'３．管理会計論'!$H$22&gt;=12),"D",IF(AND($B$6=3,'３．管理会計論'!$H$22&lt;=11),"E",IF(AND($B$6=4,'３．管理会計論'!$I$22&gt;=32),"A",IF(AND($B$6=4,'３．管理会計論'!$I$22&gt;=25),"B",IF(AND($B$6=4,'３．管理会計論'!$I$22&gt;=17),"C",IF(AND($B$6=4,'３．管理会計論'!$I$22&gt;=10),"D",IF(AND($B$6=4,'３．管理会計論'!$I$22&lt;=9),"E",IF(AND($B$6=5,'３．管理会計論'!$J$22&gt;=31),"A",IF(AND($B$6=5,'３．管理会計論'!$J$22&gt;=24),"B",IF(AND($B$6=5,'３．管理会計論'!$J$22&gt;=16),"C",IF(AND($B$6=5,'３．管理会計論'!$J$22&gt;=8),"D",IF(AND($B$6=5,'３．管理会計論'!$J$22&lt;=7),"E")))))))))))))))))))))))))</f>
        <v>0</v>
      </c>
      <c r="F53" s="35" t="b">
        <f>IF(AND($B$6=1,'３．管理会計論'!$F$22&gt;=40),"君の計算力は超一流！おめでとう！",IF(AND($B$6=1,'３．管理会計論'!$F$22&gt;=33),"合格点です。よく頑張りました！",IF(AND($B$6=1,'３．管理会計論'!$F$22&gt;=25),"もう少し得点したかったですね。論文でリベンジだ！",IF(AND($B$6=1,'３．管理会計論'!$F$22&gt;=16),"計算の基礎力を再度、養成しましょう。",IF(AND($B$6=1,'３．管理会計論'!$F$22&lt;=15),"次回短答の際の最重点補強科目です。ゼロからやり直しましょう。",IF(AND($B$6=2,'３．管理会計論'!$G$22&gt;=40),"OKOK！全く問題なし。素晴らしい計算力！",IF(AND($B$6=2,'３．管理会計論'!$G$22&gt;=32),"この一年でよくここまで来れましたね。スゴイ！",IF(AND($B$6=2,'３．管理会計論'!$G$22&gt;=23),"まだまだ伸び白がありますね。",IF(AND($B$6=2,'３．管理会計論'!$G$22&gt;=14),"もう少し、管理に時間を割きましょうね。",IF(AND($B$6=2,'３．管理会計論'!$G$22&lt;=13),"テコ入れは必須です。入門問題集をやると力が付きますよ。",IF(AND($B$6=3,'３．管理会計論'!$H$22&gt;=35),"計算力は問題ありません。言うことなし！",IF(AND($B$6=3,'３．管理会計論'!$H$22&gt;=30),"合格点ですよ。よく頑張りましたね！",IF(AND($B$6=3,'３．管理会計論'!$H$22&gt;=20),"もう1，2問は取れたかな。本番で力を出す訓練を。",IF(AND($B$6=3,'３．管理会計論'!$H$22&gt;=12),"管理の計算は今スグテコ入れをしよう。まだ間に合います！",IF(AND($B$6=3,'３．管理会計論'!$H$22&lt;=11),"ズバリ、管理が嫌いですね。今月を管理の苦手克服月間にしよう！",IF(AND($B$6=4,'３．管理会計論'!$I$22&gt;=32),"「ミスターサスケ」じゃなかった、「ミスター管理」の称号をあなたに。",IF(AND($B$6=4,'３．管理会計論'!$I$22&gt;=25),"良い調子！！このままいきましょう。",IF(AND($B$6=4,'３．管理会計論'!$I$22&gt;=17),"入門答練を解くと力が付くよ。基礎力の定着を。",IF(AND($B$6=4,'３．管理会計論'!$I$22&gt;=10),"気合いを入れて管理を攻略しようぜ！",IF(AND($B$6=4,'３．管理会計論'!$I$22&lt;=9),"逃げちゃダメだ。逃げちゃダメだ。逃げちゃダメだ。",IF(AND($B$6=5,'３．管理会計論'!$J$22&gt;=31),"管理会計センス抜群！筆頭コンサルタントになれます。",IF(AND($B$6=5,'３．管理会計論'!$J$22&gt;=24),"この短時間でよく頑張ったね。このままいけば次回は必ず合格します！",IF(AND($B$6=5,'３．管理会計論'!$J$22&gt;=16),"コツをつかむまではひたすら演習を。",IF(AND($B$6=5,'３．管理会計論'!$J$22&gt;=8),"現状の点数は実力ではないので、気落ちせずに邁進しよう！",IF(AND($B$6=5,'３．管理会計論'!$J$22&lt;=7),"気合いだ！気合いだ！気合いだ！")))))))))))))))))))))))))</f>
        <v>0</v>
      </c>
      <c r="G53" s="36" t="b">
        <f>IF(AND($B$6=1,'３．管理会計論'!$F$22&gt;=40),"A",IF(AND($B$6=1,'３．管理会計論'!$F$22&gt;=33),"B",IF(AND($B$6=1,'３．管理会計論'!$F$22&gt;=25),"C",IF(AND($B$6=1,'３．管理会計論'!$F$22&gt;=16),"D",IF(AND($B$6=1,'３．管理会計論'!$F$22&lt;=15),"E",IF(AND($B$6=2,'３．管理会計論'!$G$22&gt;=40),"A",IF(AND($B$6=2,'３．管理会計論'!$G$22&gt;=32),"B",IF(AND($B$6=2,'３．管理会計論'!$G$22&gt;=23),"C",IF(AND($B$6=2,'３．管理会計論'!$G$22&gt;=14),"D",IF(AND($B$6=2,'３．管理会計論'!$G$22&lt;=13),"E",IF(AND($B$6=3,'３．管理会計論'!$H$22&gt;=35),"A",IF(AND($B$6=3,'３．管理会計論'!$H$22&gt;=30),"B",IF(AND($B$6=3,'３．管理会計論'!$H$22&gt;=20),"C",IF(AND($B$6=3,'３．管理会計論'!$H$22&gt;=12),"D",IF(AND($B$6=3,'３．管理会計論'!$H$22&lt;=11),"E",IF(AND($B$6=4,'３．管理会計論'!$I$22&gt;=32),"A",IF(AND($B$6=4,'３．管理会計論'!$I$22&gt;=25),"B",IF(AND($B$6=4,'３．管理会計論'!$I$22&gt;=17),"C",IF(AND($B$6=4,'３．管理会計論'!$I$22&gt;=10),"D",IF(AND($B$6=4,'３．管理会計論'!$I$22&lt;=9),"E",IF(AND($B$6=5,'３．管理会計論'!$J$22&gt;=31),"A",IF(AND($B$6=5,'３．管理会計論'!$J$22&gt;=24),"B",IF(AND($B$6=5,'３．管理会計論'!$J$22&gt;=16),"C",IF(AND($B$6=5,'３．管理会計論'!$J$22&gt;=8),"D",IF(AND($B$6=5,'３．管理会計論'!$J$22&lt;=7),"E")))))))))))))))))))))))))</f>
        <v>0</v>
      </c>
      <c r="S53" s="33" t="s">
        <v>124</v>
      </c>
      <c r="T53" s="33">
        <v>4</v>
      </c>
      <c r="U53" s="34"/>
      <c r="V53" s="34" t="e">
        <f t="shared" ref="V53:V56" si="0">VLOOKUP(E53,$S$52:$T$56,2)</f>
        <v>#N/A</v>
      </c>
    </row>
    <row r="54" spans="2:22" ht="42" customHeight="1" x14ac:dyDescent="0.15">
      <c r="B54" s="47"/>
      <c r="C54" s="48"/>
      <c r="D54" s="26" t="s">
        <v>44</v>
      </c>
      <c r="E54" s="31" t="b">
        <f>IF(AND($B$6=1,'３．管理会計論'!$F$77&gt;=21),"A",IF(AND($B$6=1,'３．管理会計論'!$F$77&gt;=17),"B",IF(AND($B$6=1,'３．管理会計論'!$F$77&gt;=13),"C",IF(AND($B$6=1,'３．管理会計論'!$F$77&gt;=11),"D",IF(AND($B$6=1,'３．管理会計論'!$F$77&lt;=10),"E",IF(AND($B$6=2,'３．管理会計論'!$G$77&gt;=18),"A",IF(AND($B$6=2,'３．管理会計論'!$G$77&gt;=15),"B",IF(AND($B$6=2,'３．管理会計論'!$G$77&gt;=12),"C",IF(AND($B$6=2,'３．管理会計論'!$G$77&gt;=10),"D",IF(AND($B$6=2,'３．管理会計論'!$G$77&lt;=9),"E",IF(AND($B$6=3,'３．管理会計論'!$H$77&gt;=15),"A",IF(AND($B$6=3,'３．管理会計論'!$H$77&gt;=12),"B",IF(AND($B$6=3,'３．管理会計論'!$H$77&gt;=10),"C",IF(AND($B$6=3,'３．管理会計論'!$H$77&gt;=7),"D",IF(AND($B$6=3,'３．管理会計論'!$H$77&lt;=6),"E",IF(AND($B$6=4,'３．管理会計論'!$I$77&gt;=9),"A",IF(AND($B$6=4,'３．管理会計論'!$I$77&gt;=7),"B",IF(AND($B$6=4,'３．管理会計論'!$I$77&gt;=5),"C",IF(AND($B$6=4,'３．管理会計論'!$I$77&gt;=3),"D",IF(AND($B$6=4,'３．管理会計論'!$I$77&lt;=2),"E",IF(AND($B$6=5,'３．管理会計論'!$J$77&gt;=5),"A",IF(AND($B$6=5,'３．管理会計論'!$J$77&gt;=4),"B",IF(AND($B$6=5,'３．管理会計論'!$J$77&gt;=3),"C",IF(AND($B$6=5,'３．管理会計論'!$J$77&gt;=2),"D",IF(AND($B$6=5,'３．管理会計論'!$J$77&lt;=1),"E")))))))))))))))))))))))))</f>
        <v>0</v>
      </c>
      <c r="F54" s="35" t="b">
        <f>IF(AND($B$6=1,'３．管理会計論'!$F$77&gt;=21),"文句なし！最高です。",IF(AND($B$6=1,'３．管理会計論'!$F$77&gt;=17),"よくできましたね。スゴイ！",IF(AND($B$6=1,'３．管理会計論'!$F$77&gt;=13),"及第点です。もう少し基準の読込を。",IF(AND($B$6=1,'３．管理会計論'!$F$77&gt;=11),"基準は得点源になりますので、時間を割いて向き合おう！",IF(AND($B$6=1,'３．管理会計論'!$F$77&lt;=10),"理論対策は基準から始めるべし！",IF(AND($B$6=2,'３．管理会計論'!$G$77&gt;=18),"よくできました。この理解を論文でも。",IF(AND($B$6=2,'３．管理会計論'!$G$77&gt;=15),"ナイスですねー。合格レベルですねー。",IF(AND($B$6=2,'３．管理会計論'!$G$77&gt;=12),"あと一問は取りたかったですね。論文でリベンジだ。",IF(AND($B$6=2,'３．管理会計論'!$G$77&gt;=10),"ベースは出来ています。後は細部の精度UPを。",IF(AND($B$6=2,'３．管理会計論'!$G$77&lt;=9),"原価計算基準を徹底的に読み込みましょう。",IF(AND($B$6=3,'３．管理会計論'!$H$77&gt;=15),"素晴らしい！この調子で！",IF(AND($B$6=3,'３．管理会計論'!$H$77&gt;=12),"合格点！いい感じ！",IF(AND($B$6=3,'３．管理会計論'!$H$77&gt;=10),"これからの成長を期待します！",IF(AND($B$6=3,'３．管理会計論'!$H$77&gt;=7),"管理の理論は手薄になりがち。これを機にテコ入れを。",IF(AND($B$6=3,'３．管理会計論'!$H$77&lt;=6),"基準！基準！基準！",IF(AND($B$6=4,'３．管理会計論'!$I$77&gt;=9),"合格点です。おめでとう！",IF(AND($B$6=4,'３．管理会計論'!$I$77&gt;=7),"あと一歩！次回で巻き返しだ！",IF(AND($B$6=4,'３．管理会計論'!$I$77&gt;=5),"これからこれから！",IF(AND($B$6=4,'３．管理会計論'!$I$77&gt;=3),"諦めるにはまだ早い！",IF(AND($B$6=4,'３．管理会計論'!$I$77&lt;=2),"これからの努力次第で何とでもなりますよ！",IF(AND($B$6=5,'３．管理会計論'!$J$77&gt;=5),"合格点です。自信をもって下さい！",IF(AND($B$6=5,'３．管理会計論'!$J$77&gt;=4),"これからの頑張りに期待！",IF(AND($B$6=5,'３．管理会計論'!$J$77&gt;=3),"まだまだ大丈夫！",IF(AND($B$6=5,'３．管理会計論'!$J$77&gt;=2),"モチベーションを維持して突き進もう！",IF(AND($B$6=5,'３．管理会計論'!$J$77&lt;=1),"絶対に逃げちゃダメだよ。")))))))))))))))))))))))))</f>
        <v>0</v>
      </c>
      <c r="G54" s="36" t="b">
        <f>IF(AND($B$6=1,'３．管理会計論'!$F$77&gt;=21),"A",IF(AND($B$6=1,'３．管理会計論'!$F$77&gt;=17),"B",IF(AND($B$6=1,'３．管理会計論'!$F$77&gt;=13),"C",IF(AND($B$6=1,'３．管理会計論'!$F$77&gt;=11),"D",IF(AND($B$6=1,'３．管理会計論'!$F$77&lt;=10),"E",IF(AND($B$6=2,'３．管理会計論'!$G$77&gt;=18),"A",IF(AND($B$6=2,'３．管理会計論'!$G$77&gt;=15),"B",IF(AND($B$6=2,'３．管理会計論'!$G$77&gt;=12),"C",IF(AND($B$6=2,'３．管理会計論'!$G$77&gt;=10),"D",IF(AND($B$6=2,'３．管理会計論'!$G$77&lt;=9),"E",IF(AND($B$6=3,'３．管理会計論'!$H$77&gt;=15),"A",IF(AND($B$6=3,'３．管理会計論'!$H$77&gt;=12),"B",IF(AND($B$6=3,'３．管理会計論'!$H$77&gt;=10),"C",IF(AND($B$6=3,'３．管理会計論'!$H$77&gt;=7),"D",IF(AND($B$6=3,'３．管理会計論'!$H$77&lt;=6),"E",IF(AND($B$6=4,'３．管理会計論'!$I$77&gt;=9),"A",IF(AND($B$6=4,'３．管理会計論'!$I$77&gt;=7),"B",IF(AND($B$6=4,'３．管理会計論'!$I$77&gt;=5),"C",IF(AND($B$6=4,'３．管理会計論'!$I$77&gt;=3),"D",IF(AND($B$6=4,'３．管理会計論'!$I$77&lt;=2),"E",IF(AND($B$6=5,'３．管理会計論'!$J$77&gt;=5),"A",IF(AND($B$6=5,'３．管理会計論'!$J$77&gt;=4),"B",IF(AND($B$6=5,'３．管理会計論'!$J$77&gt;=3),"C",IF(AND($B$6=5,'３．管理会計論'!$J$77&gt;=2),"D",IF(AND($B$6=5,'３．管理会計論'!$J$77&lt;=1),"E")))))))))))))))))))))))))</f>
        <v>0</v>
      </c>
      <c r="S54" s="33" t="s">
        <v>125</v>
      </c>
      <c r="T54" s="33">
        <v>3</v>
      </c>
      <c r="U54" s="34"/>
      <c r="V54" s="34" t="e">
        <f t="shared" si="0"/>
        <v>#N/A</v>
      </c>
    </row>
    <row r="55" spans="2:22" ht="42" customHeight="1" x14ac:dyDescent="0.15">
      <c r="B55" s="41" t="s">
        <v>121</v>
      </c>
      <c r="C55" s="42"/>
      <c r="D55" s="43"/>
      <c r="E55" s="31" t="b">
        <f>IF(AND($B$6=1,'４．監査論'!$F$93&gt;=50),"A",IF(AND($B$6=1,'４．監査論'!$F$93&gt;=45),"B",IF(AND($B$6=1,'４．監査論'!$F$93&gt;=40),"C",IF(AND($B$6=1,'４．監査論'!$F$93&gt;=35),"D",IF(AND($B$6=1,'４．監査論'!$F$93&lt;=34),"E",IF(AND($B$6=2,'４．監査論'!$G$93&gt;=48),"A",IF(AND($B$6=2,'４．監査論'!$G$93&gt;=44),"B",IF(AND($B$6=2,'４．監査論'!$G$93&gt;=38),"C",IF(AND($B$6=2,'４．監査論'!$G$93&gt;=33),"D",IF(AND($B$6=2,'４．監査論'!$G$93&lt;=32),"E",IF(AND($B$6=3,'４．監査論'!$H$93&gt;=16),"A",IF(AND($B$6=3,'４．監査論'!$H$93&gt;=14),"B",IF(AND($B$6=3,'４．監査論'!$H$93&gt;=12),"C",IF(AND($B$6=3,'４．監査論'!$H$93&gt;=10),"D",IF(AND($B$6=3,'４．監査論'!$H$93&lt;=9),"E",IF(AND($B$6=4,'４．監査論'!$I$93&gt;=11),"A",IF(AND($B$6=4,'４．監査論'!$I$93&gt;=10),"B",IF(AND($B$6=4,'４．監査論'!$I$93&gt;=9),"C",IF(AND($B$6=4,'４．監査論'!$I$93&gt;=7),"D",IF(AND($B$6=4,'４．監査論'!$I$93&lt;=6),"E",IF(AND($B$6=5,'４．監査論'!$J$93&gt;=7),"A",IF(AND($B$6=5,'４．監査論'!$J$93&gt;=6),"B",IF(AND($B$6=5,'４．監査論'!$J$93&gt;=5),"C",IF(AND($B$6=5,'４．監査論'!$J$93&gt;=4),"D",IF(AND($B$6=5,'４．監査論'!$J$93&lt;=3),"E")))))))))))))))))))))))))</f>
        <v>0</v>
      </c>
      <c r="F55" s="35" t="b">
        <f>IF(AND($B$6=1,'４．監査論'!$F$93&gt;=50),"本当によく理解できています。論文合格筆頭候補です。",IF(AND($B$6=1,'４．監査論'!$F$93&gt;=45),"よく頑張りました。論文でもこの調子で。",IF(AND($B$6=1,'４．監査論'!$F$93&gt;=40),"一通りの理解は出来ています。及第点です！",IF(AND($B$6=1,'４．監査論'!$F$93&gt;=35),"監査は暗記ではなく、理解に徹しよう！",IF(AND($B$6=1,'４．監査論'!$F$93&lt;=34),"理解力がかけています。インプット講義は再度受けるべし！",IF(AND($B$6=2,'４．監査論'!$G$93&gt;=48),"無問題！論文でもこのままいきましょう！",IF(AND($B$6=2,'４．監査論'!$G$93&gt;=44),"しっかり理解できています。",IF(AND($B$6=2,'４．監査論'!$G$93&gt;=38),"論文に向けて理解の精度を高めましょう。",IF(AND($B$6=2,'４．監査論'!$G$93&gt;=33),"日ごろから考え、理解する習慣を。",IF(AND($B$6=2,'４．監査論'!$G$93&lt;=32),"講義を再度聴いて、知識のブラッシュアップを。",IF(AND($B$6=3,'４．監査論'!$H$93&gt;=16),"良いね！この調子！",IF(AND($B$6=3,'４．監査論'!$H$93&gt;=14),"及第点！上級では理解に努めましょう。",IF(AND($B$6=3,'４．監査論'!$H$93&gt;=12),"意外とレジュメでも解けるでしょ。上級では精度の向上を。",IF(AND($B$6=3,'４．監査論'!$H$93&gt;=10),"上級では監査に割く時間は増やしましょう。",IF(AND($B$6=3,'４．監査論'!$H$93&lt;=9),"理解が不足しています。監査に向き合う時間の確保は必須です。",IF(AND($B$6=4,'４．監査論'!$I$93&gt;=11),"好成績！この短期間でよく頑張りました。",IF(AND($B$6=4,'４．監査論'!$I$93&gt;=10),"いい感じに日々の講義を消化できています。この調子！",IF(AND($B$6=4,'４．監査論'!$I$93&gt;=9),"これからが本番です。君なら巻き返せる！",IF(AND($B$6=4,'４．監査論'!$I$93&gt;=7),"上級では理論に時間を割けるようにしましょうね。",IF(AND($B$6=4,'４．監査論'!$I$93&lt;=6),"諦めないで下さいね。全然大丈夫だよ。",IF(AND($B$6=5,'４．監査論'!$J$93&gt;=7),"GREAT！文句なし！",IF(AND($B$6=5,'４．監査論'!$J$93&gt;=6),"合格点！日々の継続を。",IF(AND($B$6=5,'４．監査論'!$J$93&gt;=5),"日々是勉強の精神で頑張ろう。",IF(AND($B$6=5,'４．監査論'!$J$93&gt;=4),"まだまだこれから！講義に食らいつこう！",IF(AND($B$6=5,'４．監査論'!$J$93&lt;=3),"よく逃げずに向き合いましたね。君なら100％リベンジできる！！")))))))))))))))))))))))))</f>
        <v>0</v>
      </c>
      <c r="G55" s="36" t="b">
        <f>IF(AND($B$6=1,'４．監査論'!$F$93&gt;=50),"A",IF(AND($B$6=1,'４．監査論'!$F$93&gt;=45),"B",IF(AND($B$6=1,'４．監査論'!$F$93&gt;=40),"C",IF(AND($B$6=1,'４．監査論'!$F$93&gt;=35),"D",IF(AND($B$6=1,'４．監査論'!$F$93&lt;=34),"E",IF(AND($B$6=2,'４．監査論'!$G$93&gt;=48),"A",IF(AND($B$6=2,'４．監査論'!$G$93&gt;=44),"B",IF(AND($B$6=2,'４．監査論'!$G$93&gt;=38),"C",IF(AND($B$6=2,'４．監査論'!$G$93&gt;=33),"D",IF(AND($B$6=2,'４．監査論'!$G$93&lt;=32),"E",IF(AND($B$6=3,'４．監査論'!$H$93&gt;=16),"A",IF(AND($B$6=3,'４．監査論'!$H$93&gt;=14),"B",IF(AND($B$6=3,'４．監査論'!$H$93&gt;=12),"C",IF(AND($B$6=3,'４．監査論'!$H$93&gt;=10),"D",IF(AND($B$6=3,'４．監査論'!$H$93&lt;=9),"E",IF(AND($B$6=4,'４．監査論'!$I$93&gt;=11),"A",IF(AND($B$6=4,'４．監査論'!$I$93&gt;=10),"B",IF(AND($B$6=4,'４．監査論'!$I$93&gt;=9),"C",IF(AND($B$6=4,'４．監査論'!$I$93&gt;=7),"D",IF(AND($B$6=4,'４．監査論'!$I$93&lt;=6),"E",IF(AND($B$6=5,'４．監査論'!$J$93&gt;=7),"A",IF(AND($B$6=5,'４．監査論'!$J$93&gt;=6),"B",IF(AND($B$6=5,'４．監査論'!$J$93&gt;=5),"C",IF(AND($B$6=5,'４．監査論'!$J$93&gt;=4),"D",IF(AND($B$6=5,'４．監査論'!$J$93&lt;=3),"E")))))))))))))))))))))))))</f>
        <v>0</v>
      </c>
      <c r="S55" s="33" t="s">
        <v>126</v>
      </c>
      <c r="T55" s="33">
        <v>2</v>
      </c>
      <c r="U55" s="34"/>
      <c r="V55" s="34" t="e">
        <f t="shared" si="0"/>
        <v>#N/A</v>
      </c>
    </row>
    <row r="56" spans="2:22" ht="42" customHeight="1" x14ac:dyDescent="0.15">
      <c r="B56" s="47" t="s">
        <v>42</v>
      </c>
      <c r="C56" s="48"/>
      <c r="D56" s="26" t="s">
        <v>43</v>
      </c>
      <c r="E56" s="31" t="b">
        <f>IF(AND($B$6=1,'５．財務会計論'!$F$29&gt;=64),"A",IF(AND($B$6=1,'５．財務会計論'!$F$29&gt;=56),"B",IF(AND($B$6=1,'５．財務会計論'!$F$29&gt;=48),"C",IF(AND($B$6=1,'５．財務会計論'!$F$29&gt;=38),"D",IF(AND($B$6=1,'５．財務会計論'!$F$29&lt;=37),"E",IF(AND($B$6=2,'５．財務会計論'!$G$29&gt;=60),"A",IF(AND($B$6=2,'５．財務会計論'!$G$29&gt;=52),"B",IF(AND($B$6=2,'５．財務会計論'!$G$29&gt;=44),"C",IF(AND($B$6=2,'５．財務会計論'!$G$29&gt;=36),"D",IF(AND($B$6=2,'５．財務会計論'!$G$29&lt;=35),"E",IF(AND($B$6=3,'５．財務会計論'!$H$29&gt;=52),"A",IF(AND($B$6=3,'５．財務会計論'!$H$29&gt;=46),"B",IF(AND($B$6=3,'５．財務会計論'!$H$29&gt;=35),"C",IF(AND($B$6=3,'５．財務会計論'!$H$29&gt;=28),"D",IF(AND($B$6=3,'５．財務会計論'!$H$29&lt;=27),"E",IF(AND($B$6=4,'５．財務会計論'!$I$29&gt;=46),"A",IF(AND($B$6=4,'５．財務会計論'!$I$29&gt;=40),"B",IF(AND($B$6=4,'５．財務会計論'!$I$29&gt;=32),"C",IF(AND($B$6=4,'５．財務会計論'!$I$29&gt;=24),"D",IF(AND($B$6=4,'５．財務会計論'!$I$29&lt;=23),"E",IF(AND($B$6=5,'５．財務会計論'!$J$29&gt;=32),"A",IF(AND($B$6=5,'５．財務会計論'!$J$29&gt;=28),"B",IF(AND($B$6=5,'５．財務会計論'!$J$29&gt;=20),"C",IF(AND($B$6=5,'５．財務会計論'!$J$29&gt;=16),"D",IF(AND($B$6=5,'５．財務会計論'!$J$29&lt;=15),"E")))))))))))))))))))))))))</f>
        <v>0</v>
      </c>
      <c r="F56" s="35" t="b">
        <f>IF(AND($B$6=1,'５．財務会計論'!$F$29&gt;=64),"素晴らしい計算力！合格！",IF(AND($B$6=1,'５．財務会計論'!$F$29&gt;=56),"高いレベルの計算力が維持できています。この調子！",IF(AND($B$6=1,'５．財務会計論'!$F$29&gt;=48),"論文対策として連結には注力しましょう。",IF(AND($B$6=1,'５．財務会計論'!$F$29&gt;=38),"基礎的な良問を繰り返し解くべし。",IF(AND($B$6=1,'５．財務会計論'!$F$29&lt;=37),"計算力は一夜にはつかないので、反復継続の精神を。頑張れ！",IF(AND($B$6=2,'５．財務会計論'!$G$29&gt;=60),"文句なしの合格点。素晴らしい！",IF(AND($B$6=2,'５．財務会計論'!$G$29&gt;=52),"1年でよくここまで計算力を養成できましたね。スゴイ！",IF(AND($B$6=2,'５．財務会計論'!$G$29&gt;=44),"平均レベルかな。君ならもう一つ上を目指せるはず！",IF(AND($B$6=2,'５．財務会計論'!$G$29&gt;=36),"ひたすら反復をして、演習に厚みをもたせよう。",IF(AND($B$6=2,'５．財務会計論'!$G$29&lt;=35),"アウトプットの習慣を徹底して身につけましょう。",IF(AND($B$6=3,'５．財務会計論'!$H$29&gt;=52),"合格レベル！よく頑張りました。",IF(AND($B$6=3,'５．財務会計論'!$H$29&gt;=46),"計算力はついています。自信を持って。",IF(AND($B$6=3,'５．財務会計論'!$H$29&gt;=35),"ここからが勝負！自分に打ち勝とう！",IF(AND($B$6=3,'５．財務会計論'!$H$29&gt;=28),"大丈夫！君なら巻き返せるよ。",IF(AND($B$6=3,'５．財務会計論'!$H$29&lt;=27),"良問に絞って反復演習をすべし。",IF(AND($B$6=4,'５．財務会計論'!$I$29&gt;=46),"圧倒的計算力！上級論点入れれば合格確定！！おめでとう！",IF(AND($B$6=4,'５．財務会計論'!$I$29&gt;=40),"ナイスな計算力ですねー。良いですね。",IF(AND($B$6=4,'５．財務会計論'!$I$29&gt;=32),"基礎力の定着を当面の目標にしましゅう。",IF(AND($B$6=4,'５．財務会計論'!$I$29&gt;=24),"アウトプットの重要性を再認識できればOK！ここから巻き返そう！",IF(AND($B$6=4,'５．財務会計論'!$I$29&lt;=23),"まだ終わってない。いや、始まってもいない。ここからが真骨頂！行ったろう！",IF(AND($B$6=5,'５．財務会計論'!$J$29&gt;=32),"神降臨！スゴイとしか言いようがありません。",IF(AND($B$6=5,'５．財務会計論'!$J$29&gt;=28),"短期間でよくぞここまで・・・最高です！",IF(AND($B$6=5,'５．財務会計論'!$J$29&gt;=20),"計算力の養成はまだ間に合う。これからテコ入れを。",IF(AND($B$6=5,'５．財務会計論'!$J$29&gt;=16),"日々の講義によく食らいつきましたね。ここからが勝負！",IF(AND($B$6=5,'５．財務会計論'!$J$29&lt;=15),"諦めてはいけませんぞ。速修の逆襲はここからだ！")))))))))))))))))))))))))</f>
        <v>0</v>
      </c>
      <c r="G56" s="36" t="b">
        <f>IF(AND($B$6=1,'５．財務会計論'!$F$29&gt;=64),"A",IF(AND($B$6=1,'５．財務会計論'!$F$29&gt;=56),"B",IF(AND($B$6=1,'５．財務会計論'!$F$29&gt;=48),"C",IF(AND($B$6=1,'５．財務会計論'!$F$29&gt;=38),"D",IF(AND($B$6=1,'５．財務会計論'!$F$29&lt;=37),"E",IF(AND($B$6=2,'５．財務会計論'!$G$29&gt;=60),"A",IF(AND($B$6=2,'５．財務会計論'!$G$29&gt;=52),"B",IF(AND($B$6=2,'５．財務会計論'!$G$29&gt;=44),"C",IF(AND($B$6=2,'５．財務会計論'!$G$29&gt;=36),"D",IF(AND($B$6=2,'５．財務会計論'!$G$29&lt;=35),"E",IF(AND($B$6=3,'５．財務会計論'!$H$29&gt;=52),"A",IF(AND($B$6=3,'５．財務会計論'!$H$29&gt;=46),"B",IF(AND($B$6=3,'５．財務会計論'!$H$29&gt;=35),"C",IF(AND($B$6=3,'５．財務会計論'!$H$29&gt;=28),"D",IF(AND($B$6=3,'５．財務会計論'!$H$29&lt;=27),"E",IF(AND($B$6=4,'５．財務会計論'!$I$29&gt;=46),"A",IF(AND($B$6=4,'５．財務会計論'!$I$29&gt;=40),"B",IF(AND($B$6=4,'５．財務会計論'!$I$29&gt;=32),"C",IF(AND($B$6=4,'５．財務会計論'!$I$29&gt;=24),"D",IF(AND($B$6=4,'５．財務会計論'!$I$29&lt;=23),"E",IF(AND($B$6=5,'５．財務会計論'!$J$29&gt;=32),"A",IF(AND($B$6=5,'５．財務会計論'!$J$29&gt;=28),"B",IF(AND($B$6=5,'５．財務会計論'!$J$29&gt;=20),"C",IF(AND($B$6=5,'５．財務会計論'!$J$29&gt;=16),"D",IF(AND($B$6=5,'５．財務会計論'!$J$29&lt;=15),"E")))))))))))))))))))))))))</f>
        <v>0</v>
      </c>
      <c r="S56" s="33" t="s">
        <v>127</v>
      </c>
      <c r="T56" s="33">
        <v>1</v>
      </c>
      <c r="U56" s="34"/>
      <c r="V56" s="34" t="e">
        <f t="shared" si="0"/>
        <v>#N/A</v>
      </c>
    </row>
    <row r="57" spans="2:22" ht="42" customHeight="1" x14ac:dyDescent="0.15">
      <c r="B57" s="47"/>
      <c r="C57" s="48"/>
      <c r="D57" s="26" t="s">
        <v>44</v>
      </c>
      <c r="E57" s="31" t="b">
        <f>IF(AND($B$6=1,'５．財務会計論'!$F$96&gt;=18),"A",IF(AND($B$6=1,'５．財務会計論'!$F$96&gt;=15),"B",IF(AND($B$6=1,'５．財務会計論'!$F$96&gt;=13),"C",IF(AND($B$6=1,'５．財務会計論'!$F$96&gt;=11),"D",IF(AND($B$6=1,'５．財務会計論'!$F$96&lt;=10),"E",IF(AND($B$6=2,'５．財務会計論'!$G$96&gt;=15),"A",IF(AND($B$6=2,'５．財務会計論'!$G$96&gt;=13),"B",IF(AND($B$6=2,'５．財務会計論'!$G$96&gt;=10),"C",IF(AND($B$6=2,'５．財務会計論'!$G$96&gt;=8),"D",IF(AND($B$6=2,'５．財務会計論'!$G$96&lt;=7),"E",IF(AND($B$6=3,'５．財務会計論'!$H$96&gt;=9),"A",IF(AND($B$6=3,'５．財務会計論'!$H$96&gt;=7),"B",IF(AND($B$6=3,'５．財務会計論'!$H$96&gt;=5),"C",IF(AND($B$6=3,'５．財務会計論'!$H$96&gt;=4),"D",IF(AND($B$6=3,'５．財務会計論'!$H$96&lt;=3),"E",IF(AND($B$6=4,'５．財務会計論'!$I$96&gt;=7),"A",IF(AND($B$6=4,'５．財務会計論'!$I$96&gt;=6),"B",IF(AND($B$6=4,'５．財務会計論'!$I$96&gt;=4),"C",IF(AND($B$6=4,'５．財務会計論'!$I$96&gt;=2),"D",IF(AND($B$6=4,'５．財務会計論'!$I$96&lt;=1),"E",IF(AND($B$6=5,'５．財務会計論'!$J$96&gt;=4),"A",IF(AND($B$6=5,'５．財務会計論'!$J$96&gt;=3),"B",IF(AND($B$6=5,'５．財務会計論'!$J$96&gt;=2),"C",IF(AND($B$6=5,'５．財務会計論'!$J$96&gt;=1),"D",IF(AND($B$6=5,'５．財務会計論'!$J$96&lt;=0),"E")))))))))))))))))))))))))</f>
        <v>0</v>
      </c>
      <c r="F57" s="35" t="b">
        <f>IF(AND($B$6=1,'５．財務会計論'!$F$96&gt;=18),"合格点です。よく理解できています。",IF(AND($B$6=1,'５．財務会計論'!$F$96&gt;=15),"論文の財表は重要なので、この調子で理解を深めましょう。",IF(AND($B$6=1,'５．財務会計論'!$F$96&gt;=13),"よく食らいつきましたね。この努力はきっと活きるよ。",IF(AND($B$6=1,'５．財務会計論'!$F$96&gt;=11),"会計基準の目的や趣旨の理解に努めよう。",IF(AND($B$6=1,'５．財務会計論'!$F$96&lt;=10),"基準の読込が不足しています。次回はここを改善しましょう。",IF(AND($B$6=2,'５．財務会計論'!$G$96&gt;=15),"合格レベルです。素晴らしい！",IF(AND($B$6=2,'５．財務会計論'!$G$96&gt;=13),"食らい付き、よく凌ぎましたね。その精神は論文で100％いきます。",IF(AND($B$6=2,'５．財務会計論'!$G$96&gt;=10),"理解を重視して取り組んでいきましょう。",IF(AND($B$6=2,'５．財務会計論'!$G$96&gt;=8),"まだまだ伸びる余地があります。要リベンジだ。",IF(AND($B$6=2,'５．財務会計論'!$G$96&lt;=7),"諦めちゃダメです。続ければ必ず光は指す！",IF(AND($B$6=3,'５．財務会計論'!$H$96&gt;=9),"次回合格！このペースで頑張りましょう。",IF(AND($B$6=3,'５．財務会計論'!$H$96&gt;=7),"ナイス理解。このまま継続を。",IF(AND($B$6=3,'５．財務会計論'!$H$96&gt;=5),"まだまだこれからです。上級で底上げを図ろう。",IF(AND($B$6=3,'５．財務会計論'!$H$96&gt;=4),"OK！まだ短答の途中。これからこれから！",IF(AND($B$6=3,'５．財務会計論'!$H$96&lt;=3),"まだまだワンチャンあります！絶対リベンジしてやろう。",IF(AND($B$6=4,'５．財務会計論'!$I$96&gt;=7),"現状、合格ライン。このまま上級でも頑張りましょう！",IF(AND($B$6=4,'５．財務会計論'!$I$96&gt;=6),"OK！いい感じ。ここまでは理解できています。",IF(AND($B$6=4,'５．財務会計論'!$I$96&gt;=4),"これからの頑張りに期待！",IF(AND($B$6=4,'５．財務会計論'!$I$96&gt;=2),"上級の講義はしっかり聴きましょう！",IF(AND($B$6=4,'５．財務会計論'!$I$96&lt;=1),"上級講義を通じてリベンジを。要巻き返し。",IF(AND($B$6=5,'５．財務会計論'!$J$96&gt;=4),"良いですよー。この調子この調子！",IF(AND($B$6=5,'５．財務会計論'!$J$96&gt;=3),"ここからが本番！気を緩めずに。",IF(AND($B$6=5,'５．財務会計論'!$J$96&gt;=2),"入門講義のレジュメを見返してみましょう。",IF(AND($B$6=5,'５．財務会計論'!$J$96&gt;=1),"上級講義の倍速聴きを禁止します。しっかり理解しながら受けよう。",IF(AND($B$6=5,'５．財務会計論'!$J$96&lt;=0),"上級講義の倍速聴きを禁止します。分かった気になっています。しっかり理解しましょう。")))))))))))))))))))))))))</f>
        <v>0</v>
      </c>
      <c r="G57" s="36" t="b">
        <f>IF(AND($B$6=1,'５．財務会計論'!$F$96&gt;=18),"A",IF(AND($B$6=1,'５．財務会計論'!$F$96&gt;=15),"B",IF(AND($B$6=1,'５．財務会計論'!$F$96&gt;=13),"C",IF(AND($B$6=1,'５．財務会計論'!$F$96&gt;=11),"D",IF(AND($B$6=1,'５．財務会計論'!$F$96&lt;=10),"E",IF(AND($B$6=2,'５．財務会計論'!$G$96&gt;=15),"A",IF(AND($B$6=2,'５．財務会計論'!$G$96&gt;=13),"B",IF(AND($B$6=2,'５．財務会計論'!$G$96&gt;=10),"C",IF(AND($B$6=2,'５．財務会計論'!$G$96&gt;=8),"D",IF(AND($B$6=2,'５．財務会計論'!$G$96&lt;=7),"E",IF(AND($B$6=3,'５．財務会計論'!$H$96&gt;=9),"A",IF(AND($B$6=3,'５．財務会計論'!$H$96&gt;=7),"B",IF(AND($B$6=3,'５．財務会計論'!$H$96&gt;=5),"C",IF(AND($B$6=3,'５．財務会計論'!$H$96&gt;=4),"D",IF(AND($B$6=3,'５．財務会計論'!$H$96&lt;=3),"E",IF(AND($B$6=4,'５．財務会計論'!$I$96&gt;=7),"A",IF(AND($B$6=4,'５．財務会計論'!$I$96&gt;=6),"B",IF(AND($B$6=4,'５．財務会計論'!$I$96&gt;=4),"C",IF(AND($B$6=4,'５．財務会計論'!$I$96&gt;=2),"D",IF(AND($B$6=4,'５．財務会計論'!$I$96&lt;=1),"E",IF(AND($B$6=5,'５．財務会計論'!$J$96&gt;=4),"A",IF(AND($B$6=5,'５．財務会計論'!$J$96&gt;=3),"B",IF(AND($B$6=5,'５．財務会計論'!$J$96&gt;=2),"C",IF(AND($B$6=5,'５．財務会計論'!$J$96&gt;=1),"D",IF(AND($B$6=5,'５．財務会計論'!$J$96&lt;=0),"E")))))))))))))))))))))))))</f>
        <v>0</v>
      </c>
      <c r="S57" s="34"/>
      <c r="T57" s="34"/>
      <c r="U57" s="34"/>
      <c r="V57" s="34" t="e">
        <f>VLOOKUP(E57,$S$52:$T$56,2)</f>
        <v>#N/A</v>
      </c>
    </row>
    <row r="58" spans="2:22" ht="42" customHeight="1" thickBot="1" x14ac:dyDescent="0.2">
      <c r="B58" s="44" t="s">
        <v>122</v>
      </c>
      <c r="C58" s="45"/>
      <c r="D58" s="46"/>
      <c r="E58" s="32" t="e">
        <f>IF($V$58&gt;=26,"A",IF($V$58&gt;=20,"B",IF($V$58&gt;=14,"C",IF($V$58&gt;=8,"D","E"))))</f>
        <v>#N/A</v>
      </c>
      <c r="F58" s="37" t="e">
        <f>IF(AND(OR($B$6=1,$B$6=2),V58&gt;=26),"論文合格間違いナシ！本当によく頑張りました！",IF(AND(OR($B$6=1,$B$6=2),V58&gt;=20),"基礎力はついています。素晴らしい！論文合格はすぐそこ！！",IF(AND(OR($B$6=1,$B$6=2),V58&gt;=14),"現在、論文当落選上にいます。ここからが勝負！頑張りましょう！",IF(AND(OR($B$6=1,$B$6=2),V58&gt;=8),"論文は自分との闘いです。自分を信じて！",IF(OR(AND($B$6=1,$B$6=2),V58&lt;=7),"諦めたらそこで試合終了ですよ。君なら必ず巻き返せる！",IF(AND(OR($B$6=3,$B$6=4,$B$6=5),V58&gt;=26),"次回の短答は当確です。おめでとう！",IF(AND(OR($B$6=3,$B$6=4,$B$6=5),V58&gt;=20),"素晴らしい基礎力。君の勉強方法に間違いナシ！",IF(AND(OR($B$6=3,$B$6=4,$B$6=5),V58&gt;=14),"良い調子です。もう少しアクセルを踏んで行きましょう。",IF(AND(OR($B$6=3,$B$6=4,$B$6=5),V58&gt;=8),"まだまだこれからですよ！これからの頑張りに期待！",IF(AND(OR($B$6=3,$B$6=4,$B$6=5),V58&lt;=7),"短答は追い込みをかけれます。絶対に諦めちゃダメです！！"))))))))))</f>
        <v>#N/A</v>
      </c>
      <c r="G58" s="38" t="b">
        <f>IF(AND($B$6=1,'２．企業法'!$F$93&gt;=50),"A",IF(AND($B$6=1,'２．企業法'!$F$93&gt;=45),"B",IF(AND($B$6=1,'２．企業法'!$F$93&gt;=40),"C",IF(AND($B$6=1,'２．企業法'!$F$93&gt;=35),"D",IF(AND($B$6=1,'２．企業法'!$F$93&lt;=34),"E",IF(AND($B$6=2,'２．企業法'!$G$93&gt;=42),"A",IF(AND($B$6=2,'２．企業法'!$G$93&gt;=35),"B",IF(AND($B$6=2,'２．企業法'!$G$93&gt;=32),"C",IF(AND($B$6=2,'２．企業法'!$G$93&gt;=30),"D",IF(AND($B$6=2,'２．企業法'!$G$93&lt;=29),"E",IF(AND($B$6=3,'２．企業法'!$H$93&gt;=18),"A",IF(AND($B$6=3,'２．企業法'!$H$93&gt;=14),"B",IF(AND($B$6=3,'２．企業法'!$H$93&gt;=12),"C",IF(AND($B$6=3,'２．企業法'!$H$93&gt;=11),"D",IF(AND($B$6=3,'２．企業法'!$H$93&lt;=10),"E",IF(AND($B$6=4,'２．企業法'!$I$93&gt;=16),"A",IF(AND($B$6=4,'２．企業法'!$I$93&gt;=13),"B",IF(AND($B$6=4,'２．企業法'!$I$93&gt;=11),"C",IF(AND($B$6=4,'２．企業法'!$I$93&gt;=10),"D",IF(AND($B$6=4,'２．企業法'!$I$93&lt;=9),"E",IF(AND($B$6=5,'２．企業法'!$J$93&gt;=10),"A",IF(AND($B$6=5,'２．企業法'!$J$93&gt;=9),"B",IF(AND($B$6=5,'２．企業法'!$J$93&gt;=8),"C",IF(AND($B$6=5,'２．企業法'!$J$93&gt;=6),"D",IF(AND($B$6=5,'２．企業法'!$J$93&lt;=5),"E")))))))))))))))))))))))))</f>
        <v>0</v>
      </c>
      <c r="S58" s="34"/>
      <c r="T58" s="34"/>
      <c r="U58" s="34"/>
      <c r="V58" s="34" t="e">
        <f>SUM(V52:V57)</f>
        <v>#N/A</v>
      </c>
    </row>
    <row r="59" spans="2:22" ht="14.25" thickTop="1" x14ac:dyDescent="0.15"/>
  </sheetData>
  <mergeCells count="24">
    <mergeCell ref="B17:G25"/>
    <mergeCell ref="B29:G37"/>
    <mergeCell ref="B8:D8"/>
    <mergeCell ref="C9:D9"/>
    <mergeCell ref="C10:D10"/>
    <mergeCell ref="C11:D11"/>
    <mergeCell ref="C12:D12"/>
    <mergeCell ref="C13:D13"/>
    <mergeCell ref="G9:G10"/>
    <mergeCell ref="G11:G13"/>
    <mergeCell ref="F56:G56"/>
    <mergeCell ref="F57:G57"/>
    <mergeCell ref="F58:G58"/>
    <mergeCell ref="B51:D51"/>
    <mergeCell ref="B52:D52"/>
    <mergeCell ref="B55:D55"/>
    <mergeCell ref="B58:D58"/>
    <mergeCell ref="B53:C54"/>
    <mergeCell ref="B56:C57"/>
    <mergeCell ref="F51:G51"/>
    <mergeCell ref="F52:G52"/>
    <mergeCell ref="F53:G53"/>
    <mergeCell ref="F54:G54"/>
    <mergeCell ref="F55:G55"/>
  </mergeCells>
  <phoneticPr fontId="1"/>
  <dataValidations count="1">
    <dataValidation type="list" allowBlank="1" showInputMessage="1" showErrorMessage="1" sqref="B6">
      <formula1>"1,2,3,4,5"</formula1>
    </dataValidation>
  </dataValidations>
  <pageMargins left="0.7" right="0.7" top="0.75" bottom="0.75" header="0.3" footer="0.3"/>
  <pageSetup paperSize="9" orientation="portrait" horizontalDpi="0" verticalDpi="0" r:id="rId1"/>
  <rowBreaks count="1" manualBreakCount="1">
    <brk id="47" max="6" man="1"/>
  </rowBreaks>
  <ignoredErrors>
    <ignoredError sqref="V52:V58"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99"/>
  <sheetViews>
    <sheetView zoomScaleNormal="100" workbookViewId="0">
      <selection activeCell="G2" sqref="G2"/>
    </sheetView>
  </sheetViews>
  <sheetFormatPr defaultRowHeight="13.5" x14ac:dyDescent="0.15"/>
  <cols>
    <col min="1" max="1" width="3.625" customWidth="1"/>
    <col min="3" max="3" width="10.5" customWidth="1"/>
    <col min="4" max="4" width="9" style="12"/>
    <col min="5" max="5" width="5.125" customWidth="1"/>
    <col min="6" max="10" width="11" customWidth="1"/>
  </cols>
  <sheetData>
    <row r="2" spans="2:10" x14ac:dyDescent="0.15">
      <c r="B2" s="57" t="s">
        <v>40</v>
      </c>
      <c r="C2" s="57"/>
      <c r="D2" s="9" t="str">
        <f>IF(OR('１．全体講評'!B6=1,'１．全体講評'!B6=2),"論文合格力判定","短答合格力判定")</f>
        <v>短答合格力判定</v>
      </c>
      <c r="I2" s="24"/>
      <c r="J2" t="s">
        <v>79</v>
      </c>
    </row>
    <row r="4" spans="2:10" x14ac:dyDescent="0.15">
      <c r="B4" s="24"/>
      <c r="C4" t="s">
        <v>80</v>
      </c>
    </row>
    <row r="6" spans="2:10" x14ac:dyDescent="0.15">
      <c r="B6" s="10" t="s">
        <v>33</v>
      </c>
      <c r="C6" s="58" t="s">
        <v>103</v>
      </c>
      <c r="D6" s="58"/>
      <c r="E6" s="58"/>
      <c r="F6" s="58"/>
      <c r="G6" s="58"/>
      <c r="H6" s="58"/>
      <c r="I6" s="58"/>
      <c r="J6" s="58"/>
    </row>
    <row r="7" spans="2:10" x14ac:dyDescent="0.15">
      <c r="B7" s="10" t="s">
        <v>34</v>
      </c>
      <c r="C7" s="59" t="s">
        <v>100</v>
      </c>
      <c r="D7" s="58"/>
      <c r="E7" s="58"/>
      <c r="F7" s="58"/>
      <c r="G7" s="58"/>
      <c r="H7" s="58"/>
      <c r="I7" s="58"/>
      <c r="J7" s="58"/>
    </row>
    <row r="9" spans="2:10" x14ac:dyDescent="0.15">
      <c r="B9" s="9"/>
      <c r="C9" s="9"/>
      <c r="D9" s="18"/>
      <c r="E9" s="9"/>
      <c r="F9" s="18">
        <v>1</v>
      </c>
      <c r="G9" s="18">
        <v>2</v>
      </c>
      <c r="H9" s="18">
        <v>3</v>
      </c>
      <c r="I9" s="18">
        <v>4</v>
      </c>
      <c r="J9" s="18">
        <v>5</v>
      </c>
    </row>
    <row r="10" spans="2:10" x14ac:dyDescent="0.15">
      <c r="B10" s="18" t="s">
        <v>19</v>
      </c>
      <c r="C10" s="18" t="s">
        <v>21</v>
      </c>
      <c r="D10" s="18" t="s">
        <v>25</v>
      </c>
      <c r="E10" s="9"/>
      <c r="F10" s="18" t="s">
        <v>30</v>
      </c>
      <c r="G10" s="18" t="s">
        <v>1</v>
      </c>
      <c r="H10" s="18" t="s">
        <v>2</v>
      </c>
      <c r="I10" s="18" t="s">
        <v>3</v>
      </c>
      <c r="J10" s="18" t="s">
        <v>222</v>
      </c>
    </row>
    <row r="11" spans="2:10" x14ac:dyDescent="0.15">
      <c r="B11" s="56">
        <v>1</v>
      </c>
      <c r="C11" s="11" t="s">
        <v>20</v>
      </c>
      <c r="D11" s="11" t="s">
        <v>26</v>
      </c>
      <c r="F11" s="15"/>
      <c r="G11" s="15"/>
      <c r="H11" s="6"/>
      <c r="I11" s="6"/>
      <c r="J11" s="6"/>
    </row>
    <row r="12" spans="2:10" x14ac:dyDescent="0.15">
      <c r="B12" s="56"/>
      <c r="C12" s="11" t="s">
        <v>22</v>
      </c>
      <c r="D12" s="11" t="s">
        <v>26</v>
      </c>
      <c r="F12" s="15"/>
      <c r="G12" s="6"/>
      <c r="H12" s="6"/>
      <c r="I12" s="6"/>
      <c r="J12" s="6"/>
    </row>
    <row r="13" spans="2:10" x14ac:dyDescent="0.15">
      <c r="B13" s="56"/>
      <c r="C13" s="11" t="s">
        <v>23</v>
      </c>
      <c r="D13" s="11" t="s">
        <v>27</v>
      </c>
      <c r="F13" s="15"/>
      <c r="G13" s="15"/>
      <c r="H13" s="6"/>
      <c r="I13" s="6"/>
      <c r="J13" s="6"/>
    </row>
    <row r="14" spans="2:10" x14ac:dyDescent="0.15">
      <c r="B14" s="56"/>
      <c r="C14" s="11" t="s">
        <v>24</v>
      </c>
      <c r="D14" s="11" t="s">
        <v>27</v>
      </c>
      <c r="F14" s="15"/>
      <c r="G14" s="15"/>
      <c r="H14" s="15"/>
      <c r="I14" s="6"/>
      <c r="J14" s="6"/>
    </row>
    <row r="15" spans="2:10" x14ac:dyDescent="0.15">
      <c r="B15" s="56">
        <v>2</v>
      </c>
      <c r="C15" s="11" t="s">
        <v>20</v>
      </c>
      <c r="D15" s="11" t="s">
        <v>26</v>
      </c>
      <c r="F15" s="15"/>
      <c r="G15" s="15"/>
      <c r="H15" s="6"/>
      <c r="I15" s="6"/>
      <c r="J15" s="6"/>
    </row>
    <row r="16" spans="2:10" x14ac:dyDescent="0.15">
      <c r="B16" s="56"/>
      <c r="C16" s="11" t="s">
        <v>22</v>
      </c>
      <c r="D16" s="11" t="s">
        <v>26</v>
      </c>
      <c r="F16" s="15"/>
      <c r="G16" s="15"/>
      <c r="H16" s="6"/>
      <c r="I16" s="6"/>
      <c r="J16" s="6"/>
    </row>
    <row r="17" spans="2:10" x14ac:dyDescent="0.15">
      <c r="B17" s="56"/>
      <c r="C17" s="11" t="s">
        <v>23</v>
      </c>
      <c r="D17" s="11" t="s">
        <v>27</v>
      </c>
      <c r="F17" s="6"/>
      <c r="G17" s="6"/>
      <c r="H17" s="6"/>
      <c r="I17" s="6"/>
      <c r="J17" s="6"/>
    </row>
    <row r="18" spans="2:10" x14ac:dyDescent="0.15">
      <c r="B18" s="56"/>
      <c r="C18" s="11" t="s">
        <v>24</v>
      </c>
      <c r="D18" s="11" t="s">
        <v>27</v>
      </c>
      <c r="F18" s="15"/>
      <c r="G18" s="15"/>
      <c r="H18" s="6"/>
      <c r="I18" s="6"/>
      <c r="J18" s="6"/>
    </row>
    <row r="19" spans="2:10" x14ac:dyDescent="0.15">
      <c r="B19" s="56">
        <v>3</v>
      </c>
      <c r="C19" s="11" t="s">
        <v>20</v>
      </c>
      <c r="D19" s="11" t="s">
        <v>27</v>
      </c>
      <c r="F19" s="15"/>
      <c r="G19" s="15"/>
      <c r="H19" s="15"/>
      <c r="I19" s="15"/>
      <c r="J19" s="15"/>
    </row>
    <row r="20" spans="2:10" x14ac:dyDescent="0.15">
      <c r="B20" s="56"/>
      <c r="C20" s="11" t="s">
        <v>22</v>
      </c>
      <c r="D20" s="11" t="s">
        <v>26</v>
      </c>
      <c r="F20" s="15"/>
      <c r="G20" s="6"/>
      <c r="H20" s="6"/>
      <c r="I20" s="6"/>
      <c r="J20" s="6"/>
    </row>
    <row r="21" spans="2:10" x14ac:dyDescent="0.15">
      <c r="B21" s="56"/>
      <c r="C21" s="11" t="s">
        <v>23</v>
      </c>
      <c r="D21" s="11" t="s">
        <v>26</v>
      </c>
      <c r="F21" s="15"/>
      <c r="G21" s="15"/>
      <c r="H21" s="15"/>
      <c r="I21" s="15"/>
      <c r="J21" s="6"/>
    </row>
    <row r="22" spans="2:10" x14ac:dyDescent="0.15">
      <c r="B22" s="56"/>
      <c r="C22" s="11" t="s">
        <v>24</v>
      </c>
      <c r="D22" s="11" t="s">
        <v>27</v>
      </c>
      <c r="F22" s="15"/>
      <c r="G22" s="15"/>
      <c r="H22" s="15"/>
      <c r="I22" s="15"/>
      <c r="J22" s="15"/>
    </row>
    <row r="23" spans="2:10" x14ac:dyDescent="0.15">
      <c r="B23" s="56">
        <v>4</v>
      </c>
      <c r="C23" s="11" t="s">
        <v>20</v>
      </c>
      <c r="D23" s="11" t="s">
        <v>27</v>
      </c>
      <c r="F23" s="6"/>
      <c r="G23" s="6"/>
      <c r="H23" s="6"/>
      <c r="I23" s="6"/>
      <c r="J23" s="6"/>
    </row>
    <row r="24" spans="2:10" x14ac:dyDescent="0.15">
      <c r="B24" s="56"/>
      <c r="C24" s="11" t="s">
        <v>22</v>
      </c>
      <c r="D24" s="11" t="s">
        <v>27</v>
      </c>
      <c r="F24" s="15"/>
      <c r="G24" s="15"/>
      <c r="H24" s="15"/>
      <c r="I24" s="15"/>
      <c r="J24" s="15"/>
    </row>
    <row r="25" spans="2:10" x14ac:dyDescent="0.15">
      <c r="B25" s="56"/>
      <c r="C25" s="11" t="s">
        <v>23</v>
      </c>
      <c r="D25" s="11" t="s">
        <v>26</v>
      </c>
      <c r="F25" s="15"/>
      <c r="G25" s="6"/>
      <c r="H25" s="6"/>
      <c r="I25" s="6"/>
      <c r="J25" s="6"/>
    </row>
    <row r="26" spans="2:10" x14ac:dyDescent="0.15">
      <c r="B26" s="56"/>
      <c r="C26" s="11" t="s">
        <v>24</v>
      </c>
      <c r="D26" s="11" t="s">
        <v>26</v>
      </c>
      <c r="F26" s="15"/>
      <c r="G26" s="15"/>
      <c r="H26" s="15"/>
      <c r="I26" s="15"/>
      <c r="J26" s="6"/>
    </row>
    <row r="27" spans="2:10" x14ac:dyDescent="0.15">
      <c r="B27" s="56">
        <v>5</v>
      </c>
      <c r="C27" s="11" t="s">
        <v>20</v>
      </c>
      <c r="D27" s="11" t="s">
        <v>26</v>
      </c>
      <c r="F27" s="15"/>
      <c r="G27" s="15"/>
      <c r="H27" s="15"/>
      <c r="I27" s="15"/>
      <c r="J27" s="15"/>
    </row>
    <row r="28" spans="2:10" x14ac:dyDescent="0.15">
      <c r="B28" s="56"/>
      <c r="C28" s="11" t="s">
        <v>22</v>
      </c>
      <c r="D28" s="11" t="s">
        <v>27</v>
      </c>
      <c r="F28" s="15"/>
      <c r="G28" s="15"/>
      <c r="H28" s="15"/>
      <c r="I28" s="15"/>
      <c r="J28" s="15"/>
    </row>
    <row r="29" spans="2:10" x14ac:dyDescent="0.15">
      <c r="B29" s="56"/>
      <c r="C29" s="11" t="s">
        <v>23</v>
      </c>
      <c r="D29" s="11" t="s">
        <v>27</v>
      </c>
      <c r="F29" s="15"/>
      <c r="G29" s="15"/>
      <c r="H29" s="15"/>
      <c r="I29" s="15"/>
      <c r="J29" s="15"/>
    </row>
    <row r="30" spans="2:10" x14ac:dyDescent="0.15">
      <c r="B30" s="56"/>
      <c r="C30" s="11" t="s">
        <v>24</v>
      </c>
      <c r="D30" s="11" t="s">
        <v>26</v>
      </c>
      <c r="F30" s="15"/>
      <c r="G30" s="15"/>
      <c r="H30" s="15"/>
      <c r="I30" s="15"/>
      <c r="J30" s="6"/>
    </row>
    <row r="31" spans="2:10" x14ac:dyDescent="0.15">
      <c r="B31" s="56">
        <v>6</v>
      </c>
      <c r="C31" s="11" t="s">
        <v>20</v>
      </c>
      <c r="D31" s="11" t="s">
        <v>27</v>
      </c>
      <c r="F31" s="15"/>
      <c r="G31" s="15"/>
      <c r="H31" s="6"/>
      <c r="I31" s="6"/>
      <c r="J31" s="6"/>
    </row>
    <row r="32" spans="2:10" x14ac:dyDescent="0.15">
      <c r="B32" s="56"/>
      <c r="C32" s="11" t="s">
        <v>22</v>
      </c>
      <c r="D32" s="11" t="s">
        <v>26</v>
      </c>
      <c r="F32" s="15"/>
      <c r="G32" s="15"/>
      <c r="H32" s="15"/>
      <c r="I32" s="15"/>
      <c r="J32" s="6"/>
    </row>
    <row r="33" spans="2:10" x14ac:dyDescent="0.15">
      <c r="B33" s="56"/>
      <c r="C33" s="11" t="s">
        <v>23</v>
      </c>
      <c r="D33" s="11" t="s">
        <v>26</v>
      </c>
      <c r="F33" s="15"/>
      <c r="G33" s="15"/>
      <c r="H33" s="15"/>
      <c r="I33" s="15"/>
      <c r="J33" s="6"/>
    </row>
    <row r="34" spans="2:10" x14ac:dyDescent="0.15">
      <c r="B34" s="56"/>
      <c r="C34" s="11" t="s">
        <v>24</v>
      </c>
      <c r="D34" s="11" t="s">
        <v>27</v>
      </c>
      <c r="F34" s="15"/>
      <c r="G34" s="15"/>
      <c r="H34" s="15"/>
      <c r="I34" s="15"/>
      <c r="J34" s="15"/>
    </row>
    <row r="35" spans="2:10" x14ac:dyDescent="0.15">
      <c r="B35" s="56">
        <v>7</v>
      </c>
      <c r="C35" s="11" t="s">
        <v>20</v>
      </c>
      <c r="D35" s="11" t="s">
        <v>26</v>
      </c>
      <c r="F35" s="15"/>
      <c r="G35" s="15"/>
      <c r="H35" s="15"/>
      <c r="I35" s="15"/>
      <c r="J35" s="15"/>
    </row>
    <row r="36" spans="2:10" x14ac:dyDescent="0.15">
      <c r="B36" s="56"/>
      <c r="C36" s="11" t="s">
        <v>22</v>
      </c>
      <c r="D36" s="11" t="s">
        <v>27</v>
      </c>
      <c r="F36" s="15"/>
      <c r="G36" s="15"/>
      <c r="H36" s="15"/>
      <c r="I36" s="15"/>
      <c r="J36" s="6"/>
    </row>
    <row r="37" spans="2:10" x14ac:dyDescent="0.15">
      <c r="B37" s="56"/>
      <c r="C37" s="11" t="s">
        <v>23</v>
      </c>
      <c r="D37" s="11" t="s">
        <v>27</v>
      </c>
      <c r="F37" s="15"/>
      <c r="G37" s="15"/>
      <c r="H37" s="15"/>
      <c r="I37" s="15"/>
      <c r="J37" s="15"/>
    </row>
    <row r="38" spans="2:10" x14ac:dyDescent="0.15">
      <c r="B38" s="56"/>
      <c r="C38" s="11" t="s">
        <v>24</v>
      </c>
      <c r="D38" s="11" t="s">
        <v>26</v>
      </c>
      <c r="F38" s="15"/>
      <c r="G38" s="15"/>
      <c r="H38" s="15"/>
      <c r="I38" s="15"/>
      <c r="J38" s="6"/>
    </row>
    <row r="39" spans="2:10" x14ac:dyDescent="0.15">
      <c r="B39" s="56">
        <v>8</v>
      </c>
      <c r="C39" s="11" t="s">
        <v>20</v>
      </c>
      <c r="D39" s="11" t="s">
        <v>27</v>
      </c>
      <c r="F39" s="15"/>
      <c r="G39" s="15"/>
      <c r="H39" s="6"/>
      <c r="I39" s="6"/>
      <c r="J39" s="6"/>
    </row>
    <row r="40" spans="2:10" x14ac:dyDescent="0.15">
      <c r="B40" s="56"/>
      <c r="C40" s="11" t="s">
        <v>22</v>
      </c>
      <c r="D40" s="11" t="s">
        <v>27</v>
      </c>
      <c r="F40" s="15"/>
      <c r="G40" s="15"/>
      <c r="H40" s="15"/>
      <c r="I40" s="15"/>
      <c r="J40" s="15"/>
    </row>
    <row r="41" spans="2:10" x14ac:dyDescent="0.15">
      <c r="B41" s="56"/>
      <c r="C41" s="11" t="s">
        <v>23</v>
      </c>
      <c r="D41" s="11" t="s">
        <v>26</v>
      </c>
      <c r="F41" s="15"/>
      <c r="G41" s="15"/>
      <c r="H41" s="6"/>
      <c r="I41" s="6"/>
      <c r="J41" s="6"/>
    </row>
    <row r="42" spans="2:10" x14ac:dyDescent="0.15">
      <c r="B42" s="56"/>
      <c r="C42" s="11" t="s">
        <v>24</v>
      </c>
      <c r="D42" s="11" t="s">
        <v>26</v>
      </c>
      <c r="F42" s="15"/>
      <c r="G42" s="15"/>
      <c r="H42" s="6"/>
      <c r="I42" s="6"/>
      <c r="J42" s="6"/>
    </row>
    <row r="43" spans="2:10" x14ac:dyDescent="0.15">
      <c r="B43" s="56">
        <v>9</v>
      </c>
      <c r="C43" s="11" t="s">
        <v>20</v>
      </c>
      <c r="D43" s="11" t="s">
        <v>26</v>
      </c>
      <c r="F43" s="15"/>
      <c r="G43" s="15"/>
      <c r="H43" s="6"/>
      <c r="I43" s="6"/>
      <c r="J43" s="6"/>
    </row>
    <row r="44" spans="2:10" x14ac:dyDescent="0.15">
      <c r="B44" s="56"/>
      <c r="C44" s="11" t="s">
        <v>22</v>
      </c>
      <c r="D44" s="11" t="s">
        <v>27</v>
      </c>
      <c r="F44" s="15"/>
      <c r="G44" s="15"/>
      <c r="H44" s="6"/>
      <c r="I44" s="6"/>
      <c r="J44" s="6"/>
    </row>
    <row r="45" spans="2:10" x14ac:dyDescent="0.15">
      <c r="B45" s="56"/>
      <c r="C45" s="11" t="s">
        <v>23</v>
      </c>
      <c r="D45" s="11" t="s">
        <v>27</v>
      </c>
      <c r="F45" s="15"/>
      <c r="G45" s="6"/>
      <c r="H45" s="6"/>
      <c r="I45" s="6"/>
      <c r="J45" s="6"/>
    </row>
    <row r="46" spans="2:10" x14ac:dyDescent="0.15">
      <c r="B46" s="56"/>
      <c r="C46" s="11" t="s">
        <v>24</v>
      </c>
      <c r="D46" s="11" t="s">
        <v>26</v>
      </c>
      <c r="F46" s="15"/>
      <c r="G46" s="6"/>
      <c r="H46" s="6"/>
      <c r="I46" s="6"/>
      <c r="J46" s="6"/>
    </row>
    <row r="47" spans="2:10" x14ac:dyDescent="0.15">
      <c r="B47" s="56">
        <v>10</v>
      </c>
      <c r="C47" s="11" t="s">
        <v>20</v>
      </c>
      <c r="D47" s="11" t="s">
        <v>27</v>
      </c>
      <c r="F47" s="15"/>
      <c r="G47" s="15"/>
      <c r="H47" s="15"/>
      <c r="I47" s="15"/>
      <c r="J47" s="6"/>
    </row>
    <row r="48" spans="2:10" x14ac:dyDescent="0.15">
      <c r="B48" s="56"/>
      <c r="C48" s="11" t="s">
        <v>22</v>
      </c>
      <c r="D48" s="11" t="s">
        <v>26</v>
      </c>
      <c r="F48" s="15"/>
      <c r="G48" s="15"/>
      <c r="H48" s="15"/>
      <c r="I48" s="15"/>
      <c r="J48" s="15"/>
    </row>
    <row r="49" spans="2:10" x14ac:dyDescent="0.15">
      <c r="B49" s="56"/>
      <c r="C49" s="11" t="s">
        <v>23</v>
      </c>
      <c r="D49" s="11" t="s">
        <v>27</v>
      </c>
      <c r="F49" s="15"/>
      <c r="G49" s="15"/>
      <c r="H49" s="15"/>
      <c r="I49" s="15"/>
      <c r="J49" s="15"/>
    </row>
    <row r="50" spans="2:10" x14ac:dyDescent="0.15">
      <c r="B50" s="56"/>
      <c r="C50" s="11" t="s">
        <v>24</v>
      </c>
      <c r="D50" s="11" t="s">
        <v>26</v>
      </c>
      <c r="F50" s="15"/>
      <c r="G50" s="15"/>
      <c r="H50" s="15"/>
      <c r="I50" s="15"/>
      <c r="J50" s="15"/>
    </row>
    <row r="51" spans="2:10" x14ac:dyDescent="0.15">
      <c r="B51" s="56">
        <v>11</v>
      </c>
      <c r="C51" s="11" t="s">
        <v>20</v>
      </c>
      <c r="D51" s="11" t="s">
        <v>26</v>
      </c>
      <c r="F51" s="15"/>
      <c r="G51" s="6"/>
      <c r="H51" s="6"/>
      <c r="I51" s="6"/>
      <c r="J51" s="6"/>
    </row>
    <row r="52" spans="2:10" x14ac:dyDescent="0.15">
      <c r="B52" s="56"/>
      <c r="C52" s="11" t="s">
        <v>22</v>
      </c>
      <c r="D52" s="11" t="s">
        <v>26</v>
      </c>
      <c r="F52" s="6"/>
      <c r="G52" s="6"/>
      <c r="H52" s="6"/>
      <c r="I52" s="6"/>
      <c r="J52" s="6"/>
    </row>
    <row r="53" spans="2:10" x14ac:dyDescent="0.15">
      <c r="B53" s="56"/>
      <c r="C53" s="11" t="s">
        <v>23</v>
      </c>
      <c r="D53" s="11" t="s">
        <v>27</v>
      </c>
      <c r="F53" s="15"/>
      <c r="G53" s="15"/>
      <c r="H53" s="6"/>
      <c r="I53" s="6"/>
      <c r="J53" s="6"/>
    </row>
    <row r="54" spans="2:10" x14ac:dyDescent="0.15">
      <c r="B54" s="56"/>
      <c r="C54" s="11" t="s">
        <v>24</v>
      </c>
      <c r="D54" s="11" t="s">
        <v>27</v>
      </c>
      <c r="F54" s="15"/>
      <c r="G54" s="15"/>
      <c r="H54" s="6"/>
      <c r="I54" s="6"/>
      <c r="J54" s="6"/>
    </row>
    <row r="55" spans="2:10" x14ac:dyDescent="0.15">
      <c r="B55" s="56">
        <v>12</v>
      </c>
      <c r="C55" s="11" t="s">
        <v>20</v>
      </c>
      <c r="D55" s="11" t="s">
        <v>27</v>
      </c>
      <c r="F55" s="15"/>
      <c r="G55" s="15"/>
      <c r="H55" s="6"/>
      <c r="I55" s="6"/>
      <c r="J55" s="6"/>
    </row>
    <row r="56" spans="2:10" x14ac:dyDescent="0.15">
      <c r="B56" s="56"/>
      <c r="C56" s="11" t="s">
        <v>22</v>
      </c>
      <c r="D56" s="11" t="s">
        <v>26</v>
      </c>
      <c r="F56" s="6"/>
      <c r="G56" s="6"/>
      <c r="H56" s="6"/>
      <c r="I56" s="6"/>
      <c r="J56" s="6"/>
    </row>
    <row r="57" spans="2:10" x14ac:dyDescent="0.15">
      <c r="B57" s="56"/>
      <c r="C57" s="11" t="s">
        <v>23</v>
      </c>
      <c r="D57" s="11" t="s">
        <v>26</v>
      </c>
      <c r="F57" s="6"/>
      <c r="G57" s="6"/>
      <c r="H57" s="6"/>
      <c r="I57" s="6"/>
      <c r="J57" s="6"/>
    </row>
    <row r="58" spans="2:10" x14ac:dyDescent="0.15">
      <c r="B58" s="56"/>
      <c r="C58" s="11" t="s">
        <v>24</v>
      </c>
      <c r="D58" s="11" t="s">
        <v>27</v>
      </c>
      <c r="F58" s="6"/>
      <c r="G58" s="6"/>
      <c r="H58" s="6"/>
      <c r="I58" s="6"/>
      <c r="J58" s="6"/>
    </row>
    <row r="59" spans="2:10" x14ac:dyDescent="0.15">
      <c r="B59" s="56">
        <v>13</v>
      </c>
      <c r="C59" s="11" t="s">
        <v>20</v>
      </c>
      <c r="D59" s="11" t="s">
        <v>26</v>
      </c>
      <c r="F59" s="15"/>
      <c r="G59" s="15"/>
      <c r="H59" s="6"/>
      <c r="I59" s="6"/>
      <c r="J59" s="6"/>
    </row>
    <row r="60" spans="2:10" x14ac:dyDescent="0.15">
      <c r="B60" s="56"/>
      <c r="C60" s="11" t="s">
        <v>22</v>
      </c>
      <c r="D60" s="11" t="s">
        <v>27</v>
      </c>
      <c r="F60" s="15"/>
      <c r="G60" s="6"/>
      <c r="H60" s="6"/>
      <c r="I60" s="6"/>
      <c r="J60" s="6"/>
    </row>
    <row r="61" spans="2:10" x14ac:dyDescent="0.15">
      <c r="B61" s="56"/>
      <c r="C61" s="11" t="s">
        <v>23</v>
      </c>
      <c r="D61" s="11" t="s">
        <v>27</v>
      </c>
      <c r="F61" s="6"/>
      <c r="G61" s="6"/>
      <c r="H61" s="6"/>
      <c r="I61" s="6"/>
      <c r="J61" s="6"/>
    </row>
    <row r="62" spans="2:10" x14ac:dyDescent="0.15">
      <c r="B62" s="56"/>
      <c r="C62" s="11" t="s">
        <v>24</v>
      </c>
      <c r="D62" s="11" t="s">
        <v>26</v>
      </c>
      <c r="F62" s="6"/>
      <c r="G62" s="6"/>
      <c r="H62" s="6"/>
      <c r="I62" s="6"/>
      <c r="J62" s="6"/>
    </row>
    <row r="63" spans="2:10" x14ac:dyDescent="0.15">
      <c r="B63" s="56">
        <v>14</v>
      </c>
      <c r="C63" s="11" t="s">
        <v>20</v>
      </c>
      <c r="D63" s="11" t="s">
        <v>26</v>
      </c>
      <c r="F63" s="15"/>
      <c r="G63" s="15"/>
      <c r="H63" s="6"/>
      <c r="I63" s="6"/>
      <c r="J63" s="6"/>
    </row>
    <row r="64" spans="2:10" x14ac:dyDescent="0.15">
      <c r="B64" s="56"/>
      <c r="C64" s="11" t="s">
        <v>22</v>
      </c>
      <c r="D64" s="11" t="s">
        <v>27</v>
      </c>
      <c r="F64" s="6"/>
      <c r="G64" s="6"/>
      <c r="H64" s="6"/>
      <c r="I64" s="6"/>
      <c r="J64" s="6"/>
    </row>
    <row r="65" spans="2:10" x14ac:dyDescent="0.15">
      <c r="B65" s="56"/>
      <c r="C65" s="11" t="s">
        <v>23</v>
      </c>
      <c r="D65" s="11" t="s">
        <v>27</v>
      </c>
      <c r="F65" s="6"/>
      <c r="G65" s="6"/>
      <c r="H65" s="6"/>
      <c r="I65" s="6"/>
      <c r="J65" s="6"/>
    </row>
    <row r="66" spans="2:10" x14ac:dyDescent="0.15">
      <c r="B66" s="56"/>
      <c r="C66" s="11" t="s">
        <v>24</v>
      </c>
      <c r="D66" s="11" t="s">
        <v>26</v>
      </c>
      <c r="F66" s="15"/>
      <c r="G66" s="15"/>
      <c r="H66" s="6"/>
      <c r="I66" s="6"/>
      <c r="J66" s="6"/>
    </row>
    <row r="67" spans="2:10" x14ac:dyDescent="0.15">
      <c r="B67" s="56">
        <v>15</v>
      </c>
      <c r="C67" s="11" t="s">
        <v>20</v>
      </c>
      <c r="D67" s="11" t="s">
        <v>27</v>
      </c>
      <c r="F67" s="15"/>
      <c r="G67" s="15"/>
      <c r="H67" s="6"/>
      <c r="I67" s="6"/>
      <c r="J67" s="6"/>
    </row>
    <row r="68" spans="2:10" x14ac:dyDescent="0.15">
      <c r="B68" s="56"/>
      <c r="C68" s="11" t="s">
        <v>22</v>
      </c>
      <c r="D68" s="11" t="s">
        <v>26</v>
      </c>
      <c r="F68" s="15"/>
      <c r="G68" s="6"/>
      <c r="H68" s="6"/>
      <c r="I68" s="6"/>
      <c r="J68" s="6"/>
    </row>
    <row r="69" spans="2:10" x14ac:dyDescent="0.15">
      <c r="B69" s="56"/>
      <c r="C69" s="11" t="s">
        <v>23</v>
      </c>
      <c r="D69" s="11" t="s">
        <v>27</v>
      </c>
      <c r="F69" s="6"/>
      <c r="G69" s="6"/>
      <c r="H69" s="6"/>
      <c r="I69" s="6"/>
      <c r="J69" s="6"/>
    </row>
    <row r="70" spans="2:10" x14ac:dyDescent="0.15">
      <c r="B70" s="56"/>
      <c r="C70" s="11" t="s">
        <v>24</v>
      </c>
      <c r="D70" s="11" t="s">
        <v>26</v>
      </c>
      <c r="F70" s="6"/>
      <c r="G70" s="6"/>
      <c r="H70" s="6"/>
      <c r="I70" s="6"/>
      <c r="J70" s="6"/>
    </row>
    <row r="71" spans="2:10" x14ac:dyDescent="0.15">
      <c r="B71" s="56">
        <v>16</v>
      </c>
      <c r="C71" s="11" t="s">
        <v>20</v>
      </c>
      <c r="D71" s="11" t="s">
        <v>26</v>
      </c>
      <c r="F71" s="6"/>
      <c r="G71" s="6"/>
      <c r="H71" s="6"/>
      <c r="I71" s="6"/>
      <c r="J71" s="6"/>
    </row>
    <row r="72" spans="2:10" x14ac:dyDescent="0.15">
      <c r="B72" s="56"/>
      <c r="C72" s="11" t="s">
        <v>22</v>
      </c>
      <c r="D72" s="11" t="s">
        <v>26</v>
      </c>
      <c r="F72" s="15"/>
      <c r="G72" s="15"/>
      <c r="H72" s="6"/>
      <c r="I72" s="6"/>
      <c r="J72" s="6"/>
    </row>
    <row r="73" spans="2:10" x14ac:dyDescent="0.15">
      <c r="B73" s="56"/>
      <c r="C73" s="11" t="s">
        <v>23</v>
      </c>
      <c r="D73" s="11" t="s">
        <v>27</v>
      </c>
      <c r="F73" s="6"/>
      <c r="G73" s="6"/>
      <c r="H73" s="6"/>
      <c r="I73" s="6"/>
      <c r="J73" s="6"/>
    </row>
    <row r="74" spans="2:10" x14ac:dyDescent="0.15">
      <c r="B74" s="56"/>
      <c r="C74" s="11" t="s">
        <v>24</v>
      </c>
      <c r="D74" s="11" t="s">
        <v>27</v>
      </c>
      <c r="F74" s="6"/>
      <c r="G74" s="6"/>
      <c r="H74" s="6"/>
      <c r="I74" s="6"/>
      <c r="J74" s="6"/>
    </row>
    <row r="75" spans="2:10" x14ac:dyDescent="0.15">
      <c r="B75" s="56">
        <v>17</v>
      </c>
      <c r="C75" s="11" t="s">
        <v>20</v>
      </c>
      <c r="D75" s="11" t="s">
        <v>26</v>
      </c>
      <c r="F75" s="15"/>
      <c r="G75" s="15"/>
      <c r="H75" s="6"/>
      <c r="I75" s="6"/>
      <c r="J75" s="6"/>
    </row>
    <row r="76" spans="2:10" x14ac:dyDescent="0.15">
      <c r="B76" s="56"/>
      <c r="C76" s="11" t="s">
        <v>22</v>
      </c>
      <c r="D76" s="11" t="s">
        <v>81</v>
      </c>
      <c r="F76" s="6"/>
      <c r="G76" s="6"/>
      <c r="H76" s="6"/>
      <c r="I76" s="6"/>
      <c r="J76" s="6"/>
    </row>
    <row r="77" spans="2:10" x14ac:dyDescent="0.15">
      <c r="B77" s="56"/>
      <c r="C77" s="11" t="s">
        <v>23</v>
      </c>
      <c r="D77" s="11" t="s">
        <v>26</v>
      </c>
      <c r="F77" s="6"/>
      <c r="G77" s="6"/>
      <c r="H77" s="6"/>
      <c r="I77" s="6"/>
      <c r="J77" s="6"/>
    </row>
    <row r="78" spans="2:10" x14ac:dyDescent="0.15">
      <c r="B78" s="56"/>
      <c r="C78" s="11" t="s">
        <v>24</v>
      </c>
      <c r="D78" s="11" t="s">
        <v>27</v>
      </c>
      <c r="F78" s="6"/>
      <c r="G78" s="6"/>
      <c r="H78" s="6"/>
      <c r="I78" s="6"/>
      <c r="J78" s="6"/>
    </row>
    <row r="79" spans="2:10" x14ac:dyDescent="0.15">
      <c r="B79" s="56">
        <v>18</v>
      </c>
      <c r="C79" s="11" t="s">
        <v>20</v>
      </c>
      <c r="D79" s="11" t="s">
        <v>27</v>
      </c>
      <c r="F79" s="15"/>
      <c r="G79" s="6"/>
      <c r="H79" s="6"/>
      <c r="I79" s="6"/>
      <c r="J79" s="6"/>
    </row>
    <row r="80" spans="2:10" x14ac:dyDescent="0.15">
      <c r="B80" s="56"/>
      <c r="C80" s="11" t="s">
        <v>22</v>
      </c>
      <c r="D80" s="11" t="s">
        <v>26</v>
      </c>
      <c r="F80" s="15"/>
      <c r="G80" s="15"/>
      <c r="H80" s="6"/>
      <c r="I80" s="6"/>
      <c r="J80" s="6"/>
    </row>
    <row r="81" spans="2:10" x14ac:dyDescent="0.15">
      <c r="B81" s="56"/>
      <c r="C81" s="11" t="s">
        <v>23</v>
      </c>
      <c r="D81" s="11" t="s">
        <v>26</v>
      </c>
      <c r="F81" s="15"/>
      <c r="G81" s="15"/>
      <c r="H81" s="6"/>
      <c r="I81" s="6"/>
      <c r="J81" s="6"/>
    </row>
    <row r="82" spans="2:10" x14ac:dyDescent="0.15">
      <c r="B82" s="56"/>
      <c r="C82" s="11" t="s">
        <v>24</v>
      </c>
      <c r="D82" s="11" t="s">
        <v>27</v>
      </c>
      <c r="F82" s="15"/>
      <c r="G82" s="6"/>
      <c r="H82" s="6"/>
      <c r="I82" s="6"/>
      <c r="J82" s="6"/>
    </row>
    <row r="83" spans="2:10" x14ac:dyDescent="0.15">
      <c r="B83" s="56">
        <v>19</v>
      </c>
      <c r="C83" s="11" t="s">
        <v>20</v>
      </c>
      <c r="D83" s="11" t="s">
        <v>27</v>
      </c>
      <c r="F83" s="15"/>
      <c r="G83" s="6"/>
      <c r="H83" s="6"/>
      <c r="I83" s="6"/>
      <c r="J83" s="6"/>
    </row>
    <row r="84" spans="2:10" x14ac:dyDescent="0.15">
      <c r="B84" s="56"/>
      <c r="C84" s="11" t="s">
        <v>22</v>
      </c>
      <c r="D84" s="11" t="s">
        <v>26</v>
      </c>
      <c r="F84" s="15"/>
      <c r="G84" s="15"/>
      <c r="H84" s="6"/>
      <c r="I84" s="6"/>
      <c r="J84" s="6"/>
    </row>
    <row r="85" spans="2:10" x14ac:dyDescent="0.15">
      <c r="B85" s="56"/>
      <c r="C85" s="11" t="s">
        <v>23</v>
      </c>
      <c r="D85" s="11" t="s">
        <v>26</v>
      </c>
      <c r="F85" s="15"/>
      <c r="G85" s="15"/>
      <c r="H85" s="6"/>
      <c r="I85" s="6"/>
      <c r="J85" s="6"/>
    </row>
    <row r="86" spans="2:10" x14ac:dyDescent="0.15">
      <c r="B86" s="56"/>
      <c r="C86" s="11" t="s">
        <v>24</v>
      </c>
      <c r="D86" s="11" t="s">
        <v>27</v>
      </c>
      <c r="F86" s="6"/>
      <c r="G86" s="6"/>
      <c r="H86" s="6"/>
      <c r="I86" s="6"/>
      <c r="J86" s="6"/>
    </row>
    <row r="87" spans="2:10" x14ac:dyDescent="0.15">
      <c r="B87" s="56">
        <v>20</v>
      </c>
      <c r="C87" s="11" t="s">
        <v>20</v>
      </c>
      <c r="D87" s="11" t="s">
        <v>27</v>
      </c>
      <c r="F87" s="15"/>
      <c r="G87" s="15"/>
      <c r="H87" s="15"/>
      <c r="I87" s="15"/>
      <c r="J87" s="6"/>
    </row>
    <row r="88" spans="2:10" x14ac:dyDescent="0.15">
      <c r="B88" s="56"/>
      <c r="C88" s="11" t="s">
        <v>22</v>
      </c>
      <c r="D88" s="11" t="s">
        <v>27</v>
      </c>
      <c r="F88" s="15"/>
      <c r="G88" s="15"/>
      <c r="H88" s="15"/>
      <c r="I88" s="15"/>
      <c r="J88" s="6"/>
    </row>
    <row r="89" spans="2:10" x14ac:dyDescent="0.15">
      <c r="B89" s="56"/>
      <c r="C89" s="11" t="s">
        <v>23</v>
      </c>
      <c r="D89" s="11" t="s">
        <v>26</v>
      </c>
      <c r="F89" s="15"/>
      <c r="G89" s="15"/>
      <c r="H89" s="15"/>
      <c r="I89" s="15"/>
      <c r="J89" s="6"/>
    </row>
    <row r="90" spans="2:10" x14ac:dyDescent="0.15">
      <c r="B90" s="56"/>
      <c r="C90" s="11" t="s">
        <v>24</v>
      </c>
      <c r="D90" s="11" t="s">
        <v>26</v>
      </c>
      <c r="F90" s="15"/>
      <c r="G90" s="15"/>
      <c r="H90" s="15"/>
      <c r="I90" s="6"/>
      <c r="J90" s="6"/>
    </row>
    <row r="91" spans="2:10" ht="14.25" thickBot="1" x14ac:dyDescent="0.2"/>
    <row r="92" spans="2:10" ht="14.25" thickBot="1" x14ac:dyDescent="0.2">
      <c r="D92" s="7"/>
      <c r="E92" t="s">
        <v>45</v>
      </c>
      <c r="F92" s="11">
        <v>61</v>
      </c>
      <c r="G92" s="11">
        <v>50</v>
      </c>
      <c r="H92" s="11">
        <v>26</v>
      </c>
      <c r="I92" s="11">
        <v>24</v>
      </c>
      <c r="J92" s="11">
        <v>13</v>
      </c>
    </row>
    <row r="93" spans="2:10" ht="14.25" thickBot="1" x14ac:dyDescent="0.2">
      <c r="D93" s="7"/>
      <c r="E93" t="s">
        <v>46</v>
      </c>
      <c r="F93" s="16">
        <f>COUNTIF(F11:F90,"a")</f>
        <v>0</v>
      </c>
      <c r="G93" s="16">
        <f t="shared" ref="G93:J93" si="0">COUNTIF(G11:G90,"a")</f>
        <v>0</v>
      </c>
      <c r="H93" s="16">
        <f t="shared" si="0"/>
        <v>0</v>
      </c>
      <c r="I93" s="16">
        <f t="shared" si="0"/>
        <v>0</v>
      </c>
      <c r="J93" s="16">
        <f t="shared" si="0"/>
        <v>0</v>
      </c>
    </row>
    <row r="94" spans="2:10" x14ac:dyDescent="0.15">
      <c r="D94" s="4"/>
      <c r="F94" s="12"/>
      <c r="G94" s="12"/>
      <c r="H94" s="12"/>
      <c r="I94" s="12"/>
      <c r="J94" s="12"/>
    </row>
    <row r="95" spans="2:10" ht="13.5" customHeight="1" x14ac:dyDescent="0.15">
      <c r="B95" s="60" t="s">
        <v>93</v>
      </c>
      <c r="C95" s="60"/>
      <c r="D95" s="10" t="s">
        <v>35</v>
      </c>
      <c r="F95" s="11" t="s">
        <v>60</v>
      </c>
      <c r="G95" s="11" t="s">
        <v>97</v>
      </c>
      <c r="H95" s="11" t="s">
        <v>89</v>
      </c>
      <c r="I95" s="11" t="s">
        <v>85</v>
      </c>
      <c r="J95" s="11" t="s">
        <v>84</v>
      </c>
    </row>
    <row r="96" spans="2:10" x14ac:dyDescent="0.15">
      <c r="B96" s="60"/>
      <c r="C96" s="60"/>
      <c r="D96" s="10" t="s">
        <v>36</v>
      </c>
      <c r="F96" s="11" t="s">
        <v>61</v>
      </c>
      <c r="G96" s="11" t="s">
        <v>98</v>
      </c>
      <c r="H96" s="11" t="s">
        <v>90</v>
      </c>
      <c r="I96" s="11" t="s">
        <v>86</v>
      </c>
      <c r="J96" s="11">
        <v>9</v>
      </c>
    </row>
    <row r="97" spans="2:10" x14ac:dyDescent="0.15">
      <c r="B97" s="60"/>
      <c r="C97" s="60"/>
      <c r="D97" s="10" t="s">
        <v>37</v>
      </c>
      <c r="F97" s="11" t="s">
        <v>62</v>
      </c>
      <c r="G97" s="11" t="s">
        <v>94</v>
      </c>
      <c r="H97" s="11" t="s">
        <v>91</v>
      </c>
      <c r="I97" s="11" t="s">
        <v>87</v>
      </c>
      <c r="J97" s="11">
        <v>8</v>
      </c>
    </row>
    <row r="98" spans="2:10" x14ac:dyDescent="0.15">
      <c r="B98" s="60"/>
      <c r="C98" s="60"/>
      <c r="D98" s="10" t="s">
        <v>38</v>
      </c>
      <c r="F98" s="11" t="s">
        <v>63</v>
      </c>
      <c r="G98" s="11" t="s">
        <v>95</v>
      </c>
      <c r="H98" s="11">
        <v>11</v>
      </c>
      <c r="I98" s="11">
        <v>10</v>
      </c>
      <c r="J98" s="11" t="s">
        <v>82</v>
      </c>
    </row>
    <row r="99" spans="2:10" x14ac:dyDescent="0.15">
      <c r="B99" s="60"/>
      <c r="C99" s="60"/>
      <c r="D99" s="10" t="s">
        <v>39</v>
      </c>
      <c r="F99" s="11" t="s">
        <v>59</v>
      </c>
      <c r="G99" s="11" t="s">
        <v>96</v>
      </c>
      <c r="H99" s="11" t="s">
        <v>92</v>
      </c>
      <c r="I99" s="11" t="s">
        <v>88</v>
      </c>
      <c r="J99" s="11" t="s">
        <v>83</v>
      </c>
    </row>
  </sheetData>
  <mergeCells count="24">
    <mergeCell ref="B75:B78"/>
    <mergeCell ref="B79:B82"/>
    <mergeCell ref="B83:B86"/>
    <mergeCell ref="B87:B90"/>
    <mergeCell ref="B95:C99"/>
    <mergeCell ref="B2:C2"/>
    <mergeCell ref="C6:J6"/>
    <mergeCell ref="C7:J7"/>
    <mergeCell ref="B51:B54"/>
    <mergeCell ref="B55:B58"/>
    <mergeCell ref="B11:B14"/>
    <mergeCell ref="B15:B18"/>
    <mergeCell ref="B19:B22"/>
    <mergeCell ref="B23:B26"/>
    <mergeCell ref="B59:B62"/>
    <mergeCell ref="B63:B66"/>
    <mergeCell ref="B67:B70"/>
    <mergeCell ref="B71:B74"/>
    <mergeCell ref="B27:B30"/>
    <mergeCell ref="B31:B34"/>
    <mergeCell ref="B35:B38"/>
    <mergeCell ref="B39:B42"/>
    <mergeCell ref="B43:B46"/>
    <mergeCell ref="B47:B50"/>
  </mergeCells>
  <phoneticPr fontId="1"/>
  <dataValidations count="1">
    <dataValidation type="list" allowBlank="1" showInputMessage="1" showErrorMessage="1" sqref="F11:J90">
      <formula1>"a,b"</formula1>
    </dataValidation>
  </dataValidations>
  <pageMargins left="0.7" right="0.7" top="0.75" bottom="0.75" header="0.3" footer="0.3"/>
  <pageSetup paperSize="9" scale="96" orientation="portrait" horizontalDpi="0" verticalDpi="0" r:id="rId1"/>
  <extLst>
    <ext xmlns:x14="http://schemas.microsoft.com/office/spreadsheetml/2009/9/main" uri="{78C0D931-6437-407d-A8EE-F0AAD7539E65}">
      <x14:conditionalFormattings>
        <x14:conditionalFormatting xmlns:xm="http://schemas.microsoft.com/office/excel/2006/main">
          <x14:cfRule type="expression" priority="1" id="{E6E66650-7DD1-4BE1-8BBC-56342EA1049A}">
            <xm:f>'１．全体講評'!$B$6=1</xm:f>
            <x14:dxf>
              <border>
                <left style="thin">
                  <color rgb="FFFF0000"/>
                </left>
                <right style="thin">
                  <color rgb="FFFF0000"/>
                </right>
                <top style="thin">
                  <color rgb="FFFF0000"/>
                </top>
                <bottom style="thin">
                  <color rgb="FFFF0000"/>
                </bottom>
                <vertical/>
                <horizontal/>
              </border>
            </x14:dxf>
          </x14:cfRule>
          <xm:sqref>F11:F18 F20 F23 F25:F26 F31:F32 F39 F41:F46 F51:F86</xm:sqref>
        </x14:conditionalFormatting>
        <x14:conditionalFormatting xmlns:xm="http://schemas.microsoft.com/office/excel/2006/main">
          <x14:cfRule type="expression" priority="5" id="{DC7C0B01-0FBD-4A0A-8021-0588016E03BE}">
            <xm:f>'１．全体講評'!$B$6=5</xm:f>
            <x14:dxf>
              <border>
                <left style="thin">
                  <color rgb="FFFF0000"/>
                </left>
                <right style="thin">
                  <color rgb="FFFF0000"/>
                </right>
                <top style="thin">
                  <color rgb="FFFF0000"/>
                </top>
                <bottom style="thin">
                  <color rgb="FFFF0000"/>
                </bottom>
                <vertical/>
                <horizontal/>
              </border>
            </x14:dxf>
          </x14:cfRule>
          <xm:sqref>J11:J90</xm:sqref>
        </x14:conditionalFormatting>
        <x14:conditionalFormatting xmlns:xm="http://schemas.microsoft.com/office/excel/2006/main">
          <x14:cfRule type="expression" priority="4" id="{C29DCAF1-B26A-4FA8-B872-C923EBAC14F3}">
            <xm:f>'１．全体講評'!$B$6=4</xm:f>
            <x14:dxf>
              <border>
                <left style="thin">
                  <color rgb="FFFF0000"/>
                </left>
                <right style="thin">
                  <color rgb="FFFF0000"/>
                </right>
                <top style="thin">
                  <color rgb="FFFF0000"/>
                </top>
                <bottom style="thin">
                  <color rgb="FFFF0000"/>
                </bottom>
                <vertical/>
                <horizontal/>
              </border>
            </x14:dxf>
          </x14:cfRule>
          <xm:sqref>I11:I90 F19:H19 F21:H22 F24:H24 F27:H30 F33:H38 F40:H40 F47:H50 F87:H90</xm:sqref>
        </x14:conditionalFormatting>
        <x14:conditionalFormatting xmlns:xm="http://schemas.microsoft.com/office/excel/2006/main">
          <x14:cfRule type="expression" priority="3" id="{BCBE5171-4717-481D-91EB-E04688767314}">
            <xm:f>'１．全体講評'!$B$6=3</xm:f>
            <x14:dxf>
              <border>
                <left style="thin">
                  <color rgb="FFFF0000"/>
                </left>
                <right style="thin">
                  <color rgb="FFFF0000"/>
                </right>
                <top style="thin">
                  <color rgb="FFFF0000"/>
                </top>
                <bottom style="thin">
                  <color rgb="FFFF0000"/>
                </bottom>
                <vertical/>
                <horizontal/>
              </border>
            </x14:dxf>
          </x14:cfRule>
          <xm:sqref>H11:H18 H20 H23 H25:H26 H31:H32 H39 H41:H46 H51:H86</xm:sqref>
        </x14:conditionalFormatting>
        <x14:conditionalFormatting xmlns:xm="http://schemas.microsoft.com/office/excel/2006/main">
          <x14:cfRule type="expression" priority="2" id="{9B3365CF-8F14-4AB8-B9FA-04718F372CA3}">
            <xm:f>'１．全体講評'!$B$6=2</xm:f>
            <x14:dxf>
              <border>
                <left style="thin">
                  <color rgb="FFFF0000"/>
                </left>
                <right style="thin">
                  <color rgb="FFFF0000"/>
                </right>
                <top style="thin">
                  <color rgb="FFFF0000"/>
                </top>
                <bottom style="thin">
                  <color rgb="FFFF0000"/>
                </bottom>
                <vertical/>
                <horizontal/>
              </border>
            </x14:dxf>
          </x14:cfRule>
          <xm:sqref>G11:G18 G20 G23 G25:G26 G31:G32 G39 G41:G46 G51:G86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83"/>
  <sheetViews>
    <sheetView zoomScaleNormal="100" workbookViewId="0">
      <selection activeCell="G2" sqref="G2"/>
    </sheetView>
  </sheetViews>
  <sheetFormatPr defaultRowHeight="13.5" x14ac:dyDescent="0.15"/>
  <cols>
    <col min="1" max="1" width="3.625" customWidth="1"/>
    <col min="2" max="2" width="10.25" customWidth="1"/>
    <col min="3" max="3" width="10.5" customWidth="1"/>
    <col min="4" max="4" width="9" style="12"/>
    <col min="5" max="5" width="5.125" customWidth="1"/>
    <col min="6" max="10" width="11" customWidth="1"/>
  </cols>
  <sheetData>
    <row r="2" spans="2:10" x14ac:dyDescent="0.15">
      <c r="B2" s="57" t="s">
        <v>41</v>
      </c>
      <c r="C2" s="57"/>
      <c r="D2" s="9" t="str">
        <f>IF(OR('１．全体講評'!B6=1,'１．全体講評'!B6=2),"論文合格力判定","短答合格力判定")</f>
        <v>短答合格力判定</v>
      </c>
      <c r="I2" s="24"/>
      <c r="J2" t="s">
        <v>79</v>
      </c>
    </row>
    <row r="4" spans="2:10" x14ac:dyDescent="0.15">
      <c r="B4" s="19" t="s">
        <v>101</v>
      </c>
    </row>
    <row r="5" spans="2:10" x14ac:dyDescent="0.15">
      <c r="B5" s="9"/>
      <c r="C5" s="9"/>
      <c r="D5" s="18"/>
      <c r="E5" s="9"/>
    </row>
    <row r="6" spans="2:10" x14ac:dyDescent="0.15">
      <c r="B6" s="24"/>
      <c r="C6" t="s">
        <v>108</v>
      </c>
    </row>
    <row r="8" spans="2:10" ht="13.5" customHeight="1" x14ac:dyDescent="0.15">
      <c r="B8" s="61" t="s">
        <v>185</v>
      </c>
      <c r="C8" s="59" t="s">
        <v>111</v>
      </c>
      <c r="D8" s="58"/>
      <c r="E8" s="58"/>
      <c r="F8" s="58"/>
      <c r="G8" s="58"/>
      <c r="H8" s="58"/>
      <c r="I8" s="58"/>
      <c r="J8" s="58"/>
    </row>
    <row r="9" spans="2:10" ht="13.5" customHeight="1" x14ac:dyDescent="0.15">
      <c r="B9" s="62"/>
      <c r="C9" s="63" t="s">
        <v>110</v>
      </c>
      <c r="D9" s="64"/>
      <c r="E9" s="64"/>
      <c r="F9" s="64"/>
      <c r="G9" s="64"/>
      <c r="H9" s="64"/>
      <c r="I9" s="64"/>
      <c r="J9" s="65"/>
    </row>
    <row r="10" spans="2:10" x14ac:dyDescent="0.15">
      <c r="B10" s="10">
        <v>0</v>
      </c>
      <c r="C10" s="59" t="s">
        <v>112</v>
      </c>
      <c r="D10" s="58"/>
      <c r="E10" s="58"/>
      <c r="F10" s="58"/>
      <c r="G10" s="58"/>
      <c r="H10" s="58"/>
      <c r="I10" s="58"/>
      <c r="J10" s="58"/>
    </row>
    <row r="11" spans="2:10" x14ac:dyDescent="0.15">
      <c r="B11" s="9"/>
      <c r="C11" s="9"/>
      <c r="D11" s="18"/>
      <c r="E11" s="9"/>
    </row>
    <row r="12" spans="2:10" x14ac:dyDescent="0.15">
      <c r="B12" s="18" t="s">
        <v>19</v>
      </c>
      <c r="C12" s="18" t="s">
        <v>104</v>
      </c>
      <c r="D12" s="18" t="s">
        <v>105</v>
      </c>
      <c r="E12" s="9"/>
      <c r="F12" s="18" t="s">
        <v>30</v>
      </c>
      <c r="G12" s="18" t="s">
        <v>1</v>
      </c>
      <c r="H12" s="18" t="s">
        <v>223</v>
      </c>
      <c r="I12" s="18" t="s">
        <v>3</v>
      </c>
      <c r="J12" s="18" t="s">
        <v>222</v>
      </c>
    </row>
    <row r="13" spans="2:10" x14ac:dyDescent="0.15">
      <c r="B13" s="16">
        <v>2</v>
      </c>
      <c r="C13" s="11" t="s">
        <v>132</v>
      </c>
      <c r="D13" s="11" t="s">
        <v>133</v>
      </c>
      <c r="F13" s="15"/>
      <c r="G13" s="15"/>
      <c r="H13" s="15"/>
      <c r="I13" s="15"/>
      <c r="J13" s="15"/>
    </row>
    <row r="14" spans="2:10" x14ac:dyDescent="0.15">
      <c r="B14" s="16">
        <v>4</v>
      </c>
      <c r="C14" s="11" t="s">
        <v>136</v>
      </c>
      <c r="D14" s="11" t="s">
        <v>134</v>
      </c>
      <c r="F14" s="15"/>
      <c r="G14" s="15"/>
      <c r="H14" s="15"/>
      <c r="I14" s="15"/>
      <c r="J14" s="15"/>
    </row>
    <row r="15" spans="2:10" x14ac:dyDescent="0.15">
      <c r="B15" s="16">
        <v>5</v>
      </c>
      <c r="C15" s="11" t="s">
        <v>137</v>
      </c>
      <c r="D15" s="11" t="s">
        <v>134</v>
      </c>
      <c r="F15" s="6"/>
      <c r="G15" s="6"/>
      <c r="H15" s="6"/>
      <c r="I15" s="6"/>
      <c r="J15" s="6"/>
    </row>
    <row r="16" spans="2:10" x14ac:dyDescent="0.15">
      <c r="B16" s="16">
        <v>8</v>
      </c>
      <c r="C16" s="11" t="s">
        <v>138</v>
      </c>
      <c r="D16" s="11" t="s">
        <v>133</v>
      </c>
      <c r="F16" s="15"/>
      <c r="G16" s="15"/>
      <c r="H16" s="15"/>
      <c r="I16" s="15"/>
      <c r="J16" s="15"/>
    </row>
    <row r="17" spans="2:10" x14ac:dyDescent="0.15">
      <c r="B17" s="16">
        <v>10</v>
      </c>
      <c r="C17" s="11" t="s">
        <v>132</v>
      </c>
      <c r="D17" s="11" t="s">
        <v>134</v>
      </c>
      <c r="F17" s="15"/>
      <c r="G17" s="15"/>
      <c r="H17" s="6"/>
      <c r="I17" s="6"/>
      <c r="J17" s="6"/>
    </row>
    <row r="18" spans="2:10" x14ac:dyDescent="0.15">
      <c r="B18" s="16">
        <v>15</v>
      </c>
      <c r="C18" s="11" t="s">
        <v>139</v>
      </c>
      <c r="D18" s="11" t="s">
        <v>135</v>
      </c>
      <c r="F18" s="15"/>
      <c r="G18" s="15"/>
      <c r="H18" s="15"/>
      <c r="I18" s="15"/>
      <c r="J18" s="15"/>
    </row>
    <row r="19" spans="2:10" x14ac:dyDescent="0.15">
      <c r="B19" s="16">
        <v>16</v>
      </c>
      <c r="C19" s="11" t="s">
        <v>132</v>
      </c>
      <c r="D19" s="11" t="s">
        <v>134</v>
      </c>
      <c r="F19" s="15"/>
      <c r="G19" s="15"/>
      <c r="H19" s="15"/>
      <c r="I19" s="15"/>
      <c r="J19" s="6"/>
    </row>
    <row r="20" spans="2:10" ht="14.25" thickBot="1" x14ac:dyDescent="0.2"/>
    <row r="21" spans="2:10" ht="14.25" thickBot="1" x14ac:dyDescent="0.2">
      <c r="D21" s="7"/>
      <c r="E21" t="s">
        <v>113</v>
      </c>
      <c r="F21" s="11">
        <v>47</v>
      </c>
      <c r="G21" s="11">
        <v>47</v>
      </c>
      <c r="H21" s="11">
        <v>39</v>
      </c>
      <c r="I21" s="11">
        <v>39</v>
      </c>
      <c r="J21" s="11">
        <v>31</v>
      </c>
    </row>
    <row r="22" spans="2:10" ht="14.25" thickBot="1" x14ac:dyDescent="0.2">
      <c r="D22" s="7"/>
      <c r="E22" t="s">
        <v>114</v>
      </c>
      <c r="F22" s="16">
        <f>SUM(F13:F19)</f>
        <v>0</v>
      </c>
      <c r="G22" s="16">
        <f t="shared" ref="G22:I22" si="0">SUM(G13:G19)</f>
        <v>0</v>
      </c>
      <c r="H22" s="16">
        <f t="shared" si="0"/>
        <v>0</v>
      </c>
      <c r="I22" s="16">
        <f t="shared" si="0"/>
        <v>0</v>
      </c>
      <c r="J22" s="16">
        <f>SUM(J13:J19)</f>
        <v>0</v>
      </c>
    </row>
    <row r="23" spans="2:10" x14ac:dyDescent="0.15">
      <c r="D23" s="4"/>
      <c r="F23" s="12"/>
      <c r="G23" s="12"/>
      <c r="H23" s="12"/>
      <c r="I23" s="12"/>
      <c r="J23" s="12"/>
    </row>
    <row r="24" spans="2:10" ht="13.5" customHeight="1" x14ac:dyDescent="0.15">
      <c r="B24" s="60" t="s">
        <v>107</v>
      </c>
      <c r="C24" s="60"/>
      <c r="D24" s="10" t="s">
        <v>35</v>
      </c>
      <c r="F24" s="11" t="s">
        <v>151</v>
      </c>
      <c r="G24" s="11" t="s">
        <v>151</v>
      </c>
      <c r="H24" s="11" t="s">
        <v>150</v>
      </c>
      <c r="I24" s="11" t="s">
        <v>146</v>
      </c>
      <c r="J24" s="11" t="s">
        <v>145</v>
      </c>
    </row>
    <row r="25" spans="2:10" x14ac:dyDescent="0.15">
      <c r="B25" s="60"/>
      <c r="C25" s="60"/>
      <c r="D25" s="10" t="s">
        <v>36</v>
      </c>
      <c r="F25" s="11" t="s">
        <v>152</v>
      </c>
      <c r="G25" s="11" t="s">
        <v>156</v>
      </c>
      <c r="H25" s="11" t="s">
        <v>161</v>
      </c>
      <c r="I25" s="11" t="s">
        <v>147</v>
      </c>
      <c r="J25" s="11" t="s">
        <v>144</v>
      </c>
    </row>
    <row r="26" spans="2:10" x14ac:dyDescent="0.15">
      <c r="B26" s="60"/>
      <c r="C26" s="60"/>
      <c r="D26" s="10" t="s">
        <v>37</v>
      </c>
      <c r="F26" s="11" t="s">
        <v>153</v>
      </c>
      <c r="G26" s="11" t="s">
        <v>157</v>
      </c>
      <c r="H26" s="11" t="s">
        <v>162</v>
      </c>
      <c r="I26" s="11" t="s">
        <v>149</v>
      </c>
      <c r="J26" s="11" t="s">
        <v>143</v>
      </c>
    </row>
    <row r="27" spans="2:10" x14ac:dyDescent="0.15">
      <c r="B27" s="60"/>
      <c r="C27" s="60"/>
      <c r="D27" s="10" t="s">
        <v>38</v>
      </c>
      <c r="F27" s="11" t="s">
        <v>154</v>
      </c>
      <c r="G27" s="11" t="s">
        <v>159</v>
      </c>
      <c r="H27" s="11" t="s">
        <v>163</v>
      </c>
      <c r="I27" s="11" t="s">
        <v>148</v>
      </c>
      <c r="J27" s="11" t="s">
        <v>142</v>
      </c>
    </row>
    <row r="28" spans="2:10" x14ac:dyDescent="0.15">
      <c r="B28" s="60"/>
      <c r="C28" s="60"/>
      <c r="D28" s="10" t="s">
        <v>39</v>
      </c>
      <c r="F28" s="11" t="s">
        <v>155</v>
      </c>
      <c r="G28" s="11" t="s">
        <v>158</v>
      </c>
      <c r="H28" s="11" t="s">
        <v>160</v>
      </c>
      <c r="I28" s="11" t="s">
        <v>140</v>
      </c>
      <c r="J28" s="11" t="s">
        <v>141</v>
      </c>
    </row>
    <row r="31" spans="2:10" x14ac:dyDescent="0.15">
      <c r="B31" s="20" t="s">
        <v>102</v>
      </c>
    </row>
    <row r="33" spans="2:10" x14ac:dyDescent="0.15">
      <c r="B33" s="24"/>
      <c r="C33" t="s">
        <v>109</v>
      </c>
    </row>
    <row r="35" spans="2:10" x14ac:dyDescent="0.15">
      <c r="B35" s="10" t="s">
        <v>33</v>
      </c>
      <c r="C35" s="58" t="s">
        <v>103</v>
      </c>
      <c r="D35" s="58"/>
      <c r="E35" s="58"/>
      <c r="F35" s="58"/>
      <c r="G35" s="58"/>
      <c r="H35" s="58"/>
      <c r="I35" s="58"/>
      <c r="J35" s="58"/>
    </row>
    <row r="36" spans="2:10" x14ac:dyDescent="0.15">
      <c r="B36" s="10" t="s">
        <v>34</v>
      </c>
      <c r="C36" s="59" t="s">
        <v>100</v>
      </c>
      <c r="D36" s="58"/>
      <c r="E36" s="58"/>
      <c r="F36" s="58"/>
      <c r="G36" s="58"/>
      <c r="H36" s="58"/>
      <c r="I36" s="58"/>
      <c r="J36" s="58"/>
    </row>
    <row r="38" spans="2:10" x14ac:dyDescent="0.15">
      <c r="B38" s="18" t="s">
        <v>19</v>
      </c>
      <c r="C38" s="18" t="s">
        <v>21</v>
      </c>
      <c r="D38" s="18" t="s">
        <v>25</v>
      </c>
      <c r="E38" s="9"/>
      <c r="F38" s="18" t="s">
        <v>30</v>
      </c>
      <c r="G38" s="18" t="s">
        <v>1</v>
      </c>
      <c r="H38" s="18" t="s">
        <v>31</v>
      </c>
      <c r="I38" s="18" t="s">
        <v>3</v>
      </c>
      <c r="J38" s="18" t="s">
        <v>32</v>
      </c>
    </row>
    <row r="39" spans="2:10" x14ac:dyDescent="0.15">
      <c r="B39" s="66">
        <v>1</v>
      </c>
      <c r="C39" s="11" t="s">
        <v>20</v>
      </c>
      <c r="D39" s="11" t="s">
        <v>128</v>
      </c>
      <c r="F39" s="15"/>
      <c r="G39" s="15"/>
      <c r="H39" s="15"/>
      <c r="I39" s="15"/>
      <c r="J39" s="15"/>
    </row>
    <row r="40" spans="2:10" x14ac:dyDescent="0.15">
      <c r="B40" s="66"/>
      <c r="C40" s="11" t="s">
        <v>22</v>
      </c>
      <c r="D40" s="11" t="s">
        <v>129</v>
      </c>
      <c r="F40" s="15"/>
      <c r="G40" s="15"/>
      <c r="H40" s="15"/>
      <c r="I40" s="6"/>
      <c r="J40" s="6"/>
    </row>
    <row r="41" spans="2:10" x14ac:dyDescent="0.15">
      <c r="B41" s="66"/>
      <c r="C41" s="11" t="s">
        <v>23</v>
      </c>
      <c r="D41" s="11" t="s">
        <v>130</v>
      </c>
      <c r="F41" s="15"/>
      <c r="G41" s="15"/>
      <c r="H41" s="15"/>
      <c r="I41" s="15"/>
      <c r="J41" s="15"/>
    </row>
    <row r="42" spans="2:10" x14ac:dyDescent="0.15">
      <c r="B42" s="66"/>
      <c r="C42" s="11" t="s">
        <v>24</v>
      </c>
      <c r="D42" s="11" t="s">
        <v>131</v>
      </c>
      <c r="F42" s="15"/>
      <c r="G42" s="15"/>
      <c r="H42" s="6"/>
      <c r="I42" s="6"/>
      <c r="J42" s="6"/>
    </row>
    <row r="43" spans="2:10" x14ac:dyDescent="0.15">
      <c r="B43" s="66">
        <v>3</v>
      </c>
      <c r="C43" s="11" t="s">
        <v>20</v>
      </c>
      <c r="D43" s="11" t="s">
        <v>131</v>
      </c>
      <c r="F43" s="15"/>
      <c r="G43" s="6"/>
      <c r="H43" s="6"/>
      <c r="I43" s="6"/>
      <c r="J43" s="6"/>
    </row>
    <row r="44" spans="2:10" x14ac:dyDescent="0.15">
      <c r="B44" s="66"/>
      <c r="C44" s="11" t="s">
        <v>22</v>
      </c>
      <c r="D44" s="11" t="s">
        <v>131</v>
      </c>
      <c r="F44" s="15"/>
      <c r="G44" s="15"/>
      <c r="H44" s="15"/>
      <c r="I44" s="15"/>
      <c r="J44" s="15"/>
    </row>
    <row r="45" spans="2:10" x14ac:dyDescent="0.15">
      <c r="B45" s="66"/>
      <c r="C45" s="11" t="s">
        <v>23</v>
      </c>
      <c r="D45" s="11" t="s">
        <v>130</v>
      </c>
      <c r="F45" s="15"/>
      <c r="G45" s="15"/>
      <c r="H45" s="15"/>
      <c r="I45" s="6"/>
      <c r="J45" s="6"/>
    </row>
    <row r="46" spans="2:10" x14ac:dyDescent="0.15">
      <c r="B46" s="66"/>
      <c r="C46" s="11" t="s">
        <v>24</v>
      </c>
      <c r="D46" s="11" t="s">
        <v>130</v>
      </c>
      <c r="F46" s="15"/>
      <c r="G46" s="15"/>
      <c r="H46" s="6"/>
      <c r="I46" s="6"/>
      <c r="J46" s="6"/>
    </row>
    <row r="47" spans="2:10" x14ac:dyDescent="0.15">
      <c r="B47" s="66">
        <v>6</v>
      </c>
      <c r="C47" s="11" t="s">
        <v>20</v>
      </c>
      <c r="D47" s="11" t="s">
        <v>130</v>
      </c>
      <c r="F47" s="15"/>
      <c r="G47" s="15"/>
      <c r="H47" s="15"/>
      <c r="I47" s="15"/>
      <c r="J47" s="15"/>
    </row>
    <row r="48" spans="2:10" x14ac:dyDescent="0.15">
      <c r="B48" s="66"/>
      <c r="C48" s="11" t="s">
        <v>22</v>
      </c>
      <c r="D48" s="11" t="s">
        <v>130</v>
      </c>
      <c r="F48" s="15"/>
      <c r="G48" s="15"/>
      <c r="H48" s="15"/>
      <c r="I48" s="6"/>
      <c r="J48" s="6"/>
    </row>
    <row r="49" spans="2:10" x14ac:dyDescent="0.15">
      <c r="B49" s="66"/>
      <c r="C49" s="11" t="s">
        <v>23</v>
      </c>
      <c r="D49" s="11" t="s">
        <v>131</v>
      </c>
      <c r="F49" s="30"/>
      <c r="G49" s="6"/>
      <c r="H49" s="6"/>
      <c r="I49" s="6"/>
      <c r="J49" s="6"/>
    </row>
    <row r="50" spans="2:10" x14ac:dyDescent="0.15">
      <c r="B50" s="66"/>
      <c r="C50" s="11" t="s">
        <v>24</v>
      </c>
      <c r="D50" s="11" t="s">
        <v>131</v>
      </c>
      <c r="F50" s="15"/>
      <c r="G50" s="6"/>
      <c r="H50" s="6"/>
      <c r="I50" s="6"/>
      <c r="J50" s="6"/>
    </row>
    <row r="51" spans="2:10" x14ac:dyDescent="0.15">
      <c r="B51" s="66">
        <v>7</v>
      </c>
      <c r="C51" s="11" t="s">
        <v>20</v>
      </c>
      <c r="D51" s="11" t="s">
        <v>131</v>
      </c>
      <c r="F51" s="15"/>
      <c r="G51" s="15"/>
      <c r="H51" s="15"/>
      <c r="I51" s="15"/>
      <c r="J51" s="15"/>
    </row>
    <row r="52" spans="2:10" x14ac:dyDescent="0.15">
      <c r="B52" s="66"/>
      <c r="C52" s="11" t="s">
        <v>22</v>
      </c>
      <c r="D52" s="11" t="s">
        <v>130</v>
      </c>
      <c r="F52" s="15"/>
      <c r="G52" s="15"/>
      <c r="H52" s="15"/>
      <c r="I52" s="15"/>
      <c r="J52" s="15"/>
    </row>
    <row r="53" spans="2:10" x14ac:dyDescent="0.15">
      <c r="B53" s="66"/>
      <c r="C53" s="11" t="s">
        <v>23</v>
      </c>
      <c r="D53" s="11" t="s">
        <v>131</v>
      </c>
      <c r="F53" s="15"/>
      <c r="G53" s="15"/>
      <c r="H53" s="15"/>
      <c r="I53" s="6"/>
      <c r="J53" s="6"/>
    </row>
    <row r="54" spans="2:10" x14ac:dyDescent="0.15">
      <c r="B54" s="66"/>
      <c r="C54" s="11" t="s">
        <v>24</v>
      </c>
      <c r="D54" s="11" t="s">
        <v>130</v>
      </c>
      <c r="F54" s="15"/>
      <c r="G54" s="15"/>
      <c r="H54" s="15"/>
      <c r="I54" s="6"/>
      <c r="J54" s="6"/>
    </row>
    <row r="55" spans="2:10" x14ac:dyDescent="0.15">
      <c r="B55" s="66">
        <v>9</v>
      </c>
      <c r="C55" s="11" t="s">
        <v>20</v>
      </c>
      <c r="D55" s="11" t="s">
        <v>130</v>
      </c>
      <c r="F55" s="6"/>
      <c r="G55" s="6"/>
      <c r="H55" s="6"/>
      <c r="I55" s="6"/>
      <c r="J55" s="6"/>
    </row>
    <row r="56" spans="2:10" x14ac:dyDescent="0.15">
      <c r="B56" s="66"/>
      <c r="C56" s="11" t="s">
        <v>22</v>
      </c>
      <c r="D56" s="11" t="s">
        <v>130</v>
      </c>
      <c r="F56" s="15"/>
      <c r="G56" s="6"/>
      <c r="H56" s="6"/>
      <c r="I56" s="6"/>
      <c r="J56" s="6"/>
    </row>
    <row r="57" spans="2:10" x14ac:dyDescent="0.15">
      <c r="B57" s="66"/>
      <c r="C57" s="11" t="s">
        <v>23</v>
      </c>
      <c r="D57" s="11" t="s">
        <v>131</v>
      </c>
      <c r="F57" s="6"/>
      <c r="G57" s="6"/>
      <c r="H57" s="6"/>
      <c r="I57" s="6"/>
      <c r="J57" s="6"/>
    </row>
    <row r="58" spans="2:10" x14ac:dyDescent="0.15">
      <c r="B58" s="66"/>
      <c r="C58" s="11" t="s">
        <v>24</v>
      </c>
      <c r="D58" s="11" t="s">
        <v>131</v>
      </c>
      <c r="F58" s="6"/>
      <c r="G58" s="6"/>
      <c r="H58" s="6"/>
      <c r="I58" s="6"/>
      <c r="J58" s="6"/>
    </row>
    <row r="59" spans="2:10" x14ac:dyDescent="0.15">
      <c r="B59" s="66">
        <v>11</v>
      </c>
      <c r="C59" s="11" t="s">
        <v>20</v>
      </c>
      <c r="D59" s="11" t="s">
        <v>131</v>
      </c>
      <c r="F59" s="15"/>
      <c r="G59" s="15"/>
      <c r="H59" s="15"/>
      <c r="I59" s="15"/>
      <c r="J59" s="6"/>
    </row>
    <row r="60" spans="2:10" x14ac:dyDescent="0.15">
      <c r="B60" s="66"/>
      <c r="C60" s="11" t="s">
        <v>22</v>
      </c>
      <c r="D60" s="11" t="s">
        <v>131</v>
      </c>
      <c r="F60" s="15"/>
      <c r="G60" s="15"/>
      <c r="H60" s="15"/>
      <c r="I60" s="6"/>
      <c r="J60" s="6"/>
    </row>
    <row r="61" spans="2:10" x14ac:dyDescent="0.15">
      <c r="B61" s="66"/>
      <c r="C61" s="11" t="s">
        <v>23</v>
      </c>
      <c r="D61" s="11" t="s">
        <v>130</v>
      </c>
      <c r="F61" s="15"/>
      <c r="G61" s="15"/>
      <c r="H61" s="15"/>
      <c r="I61" s="15"/>
      <c r="J61" s="6"/>
    </row>
    <row r="62" spans="2:10" x14ac:dyDescent="0.15">
      <c r="B62" s="66"/>
      <c r="C62" s="11" t="s">
        <v>24</v>
      </c>
      <c r="D62" s="11" t="s">
        <v>130</v>
      </c>
      <c r="F62" s="15"/>
      <c r="G62" s="15"/>
      <c r="H62" s="6"/>
      <c r="I62" s="6"/>
      <c r="J62" s="6"/>
    </row>
    <row r="63" spans="2:10" x14ac:dyDescent="0.15">
      <c r="B63" s="66">
        <v>12</v>
      </c>
      <c r="C63" s="11" t="s">
        <v>20</v>
      </c>
      <c r="D63" s="11" t="s">
        <v>131</v>
      </c>
      <c r="F63" s="15"/>
      <c r="G63" s="15"/>
      <c r="H63" s="6"/>
      <c r="I63" s="6"/>
      <c r="J63" s="6"/>
    </row>
    <row r="64" spans="2:10" x14ac:dyDescent="0.15">
      <c r="B64" s="66"/>
      <c r="C64" s="11" t="s">
        <v>22</v>
      </c>
      <c r="D64" s="11" t="s">
        <v>130</v>
      </c>
      <c r="F64" s="15"/>
      <c r="G64" s="15"/>
      <c r="H64" s="15"/>
      <c r="I64" s="6"/>
      <c r="J64" s="6"/>
    </row>
    <row r="65" spans="2:10" x14ac:dyDescent="0.15">
      <c r="B65" s="66"/>
      <c r="C65" s="11" t="s">
        <v>23</v>
      </c>
      <c r="D65" s="11" t="s">
        <v>131</v>
      </c>
      <c r="F65" s="15"/>
      <c r="G65" s="15"/>
      <c r="H65" s="15"/>
      <c r="I65" s="15"/>
      <c r="J65" s="6"/>
    </row>
    <row r="66" spans="2:10" x14ac:dyDescent="0.15">
      <c r="B66" s="66"/>
      <c r="C66" s="11" t="s">
        <v>24</v>
      </c>
      <c r="D66" s="11" t="s">
        <v>130</v>
      </c>
      <c r="F66" s="15"/>
      <c r="G66" s="6"/>
      <c r="H66" s="6"/>
      <c r="I66" s="6"/>
      <c r="J66" s="6"/>
    </row>
    <row r="67" spans="2:10" x14ac:dyDescent="0.15">
      <c r="B67" s="66">
        <v>13</v>
      </c>
      <c r="C67" s="11" t="s">
        <v>20</v>
      </c>
      <c r="D67" s="11" t="s">
        <v>130</v>
      </c>
      <c r="F67" s="6"/>
      <c r="G67" s="6"/>
      <c r="H67" s="6"/>
      <c r="I67" s="6"/>
      <c r="J67" s="6"/>
    </row>
    <row r="68" spans="2:10" x14ac:dyDescent="0.15">
      <c r="B68" s="66"/>
      <c r="C68" s="11" t="s">
        <v>22</v>
      </c>
      <c r="D68" s="11" t="s">
        <v>131</v>
      </c>
      <c r="F68" s="15"/>
      <c r="G68" s="15"/>
      <c r="H68" s="6"/>
      <c r="I68" s="6"/>
      <c r="J68" s="6"/>
    </row>
    <row r="69" spans="2:10" x14ac:dyDescent="0.15">
      <c r="B69" s="66"/>
      <c r="C69" s="11" t="s">
        <v>23</v>
      </c>
      <c r="D69" s="11" t="s">
        <v>130</v>
      </c>
      <c r="F69" s="15"/>
      <c r="G69" s="15"/>
      <c r="H69" s="15"/>
      <c r="I69" s="15"/>
      <c r="J69" s="6"/>
    </row>
    <row r="70" spans="2:10" x14ac:dyDescent="0.15">
      <c r="B70" s="66"/>
      <c r="C70" s="11" t="s">
        <v>24</v>
      </c>
      <c r="D70" s="11" t="s">
        <v>131</v>
      </c>
      <c r="F70" s="15"/>
      <c r="G70" s="6"/>
      <c r="H70" s="6"/>
      <c r="I70" s="6"/>
      <c r="J70" s="6"/>
    </row>
    <row r="71" spans="2:10" x14ac:dyDescent="0.15">
      <c r="B71" s="66">
        <v>14</v>
      </c>
      <c r="C71" s="11" t="s">
        <v>20</v>
      </c>
      <c r="D71" s="11" t="s">
        <v>130</v>
      </c>
      <c r="F71" s="15"/>
      <c r="G71" s="15"/>
      <c r="H71" s="15"/>
      <c r="I71" s="15"/>
      <c r="J71" s="6"/>
    </row>
    <row r="72" spans="2:10" x14ac:dyDescent="0.15">
      <c r="B72" s="66"/>
      <c r="C72" s="11" t="s">
        <v>22</v>
      </c>
      <c r="D72" s="11" t="s">
        <v>130</v>
      </c>
      <c r="F72" s="15"/>
      <c r="G72" s="15"/>
      <c r="H72" s="15"/>
      <c r="I72" s="15"/>
      <c r="J72" s="6"/>
    </row>
    <row r="73" spans="2:10" x14ac:dyDescent="0.15">
      <c r="B73" s="66"/>
      <c r="C73" s="11" t="s">
        <v>23</v>
      </c>
      <c r="D73" s="11" t="s">
        <v>131</v>
      </c>
      <c r="F73" s="15"/>
      <c r="G73" s="15"/>
      <c r="H73" s="15"/>
      <c r="I73" s="6"/>
      <c r="J73" s="6"/>
    </row>
    <row r="74" spans="2:10" x14ac:dyDescent="0.15">
      <c r="B74" s="66"/>
      <c r="C74" s="11" t="s">
        <v>24</v>
      </c>
      <c r="D74" s="11" t="s">
        <v>131</v>
      </c>
      <c r="F74" s="15"/>
      <c r="G74" s="15"/>
      <c r="H74" s="15"/>
      <c r="I74" s="15"/>
      <c r="J74" s="6"/>
    </row>
    <row r="75" spans="2:10" ht="14.25" thickBot="1" x14ac:dyDescent="0.2"/>
    <row r="76" spans="2:10" ht="14.25" thickBot="1" x14ac:dyDescent="0.2">
      <c r="D76" s="7"/>
      <c r="E76" t="s">
        <v>45</v>
      </c>
      <c r="F76" s="11">
        <v>31</v>
      </c>
      <c r="G76" s="11">
        <v>26</v>
      </c>
      <c r="H76" s="11">
        <v>21</v>
      </c>
      <c r="I76" s="11">
        <v>13</v>
      </c>
      <c r="J76" s="11">
        <v>6</v>
      </c>
    </row>
    <row r="77" spans="2:10" ht="14.25" thickBot="1" x14ac:dyDescent="0.2">
      <c r="D77" s="7"/>
      <c r="E77" t="s">
        <v>46</v>
      </c>
      <c r="F77" s="17">
        <f>COUNTIF(F39:F74,"a")</f>
        <v>0</v>
      </c>
      <c r="G77" s="17">
        <f>COUNTIF(G39:G74,"a")</f>
        <v>0</v>
      </c>
      <c r="H77" s="17">
        <f>COUNTIF(H39:H74,"a")</f>
        <v>0</v>
      </c>
      <c r="I77" s="17">
        <f>COUNTIF(I39:I74,"a")</f>
        <v>0</v>
      </c>
      <c r="J77" s="17">
        <f>COUNTIF(J39:J74,"a")</f>
        <v>0</v>
      </c>
    </row>
    <row r="78" spans="2:10" x14ac:dyDescent="0.15">
      <c r="D78" s="4"/>
      <c r="F78" s="12"/>
      <c r="G78" s="12"/>
      <c r="H78" s="12"/>
      <c r="I78" s="12"/>
      <c r="J78" s="12"/>
    </row>
    <row r="79" spans="2:10" x14ac:dyDescent="0.15">
      <c r="B79" s="60" t="s">
        <v>106</v>
      </c>
      <c r="C79" s="60"/>
      <c r="D79" s="10" t="s">
        <v>35</v>
      </c>
      <c r="F79" s="11" t="s">
        <v>172</v>
      </c>
      <c r="G79" s="11" t="s">
        <v>171</v>
      </c>
      <c r="H79" s="11" t="s">
        <v>170</v>
      </c>
      <c r="I79" s="11" t="s">
        <v>165</v>
      </c>
      <c r="J79" s="11" t="s">
        <v>164</v>
      </c>
    </row>
    <row r="80" spans="2:10" x14ac:dyDescent="0.15">
      <c r="B80" s="60"/>
      <c r="C80" s="60"/>
      <c r="D80" s="10" t="s">
        <v>36</v>
      </c>
      <c r="F80" s="11" t="s">
        <v>178</v>
      </c>
      <c r="G80" s="11" t="s">
        <v>177</v>
      </c>
      <c r="H80" s="11" t="s">
        <v>173</v>
      </c>
      <c r="I80" s="11" t="s">
        <v>166</v>
      </c>
      <c r="J80" s="11">
        <v>4</v>
      </c>
    </row>
    <row r="81" spans="2:10" x14ac:dyDescent="0.15">
      <c r="B81" s="60"/>
      <c r="C81" s="60"/>
      <c r="D81" s="10" t="s">
        <v>37</v>
      </c>
      <c r="F81" s="11" t="s">
        <v>179</v>
      </c>
      <c r="G81" s="11" t="s">
        <v>173</v>
      </c>
      <c r="H81" s="11" t="s">
        <v>174</v>
      </c>
      <c r="I81" s="11" t="s">
        <v>167</v>
      </c>
      <c r="J81" s="11">
        <v>3</v>
      </c>
    </row>
    <row r="82" spans="2:10" x14ac:dyDescent="0.15">
      <c r="B82" s="60"/>
      <c r="C82" s="60"/>
      <c r="D82" s="10" t="s">
        <v>38</v>
      </c>
      <c r="F82" s="11" t="s">
        <v>180</v>
      </c>
      <c r="G82" s="11" t="s">
        <v>174</v>
      </c>
      <c r="H82" s="11" t="s">
        <v>175</v>
      </c>
      <c r="I82" s="11" t="s">
        <v>168</v>
      </c>
      <c r="J82" s="11">
        <v>2</v>
      </c>
    </row>
    <row r="83" spans="2:10" x14ac:dyDescent="0.15">
      <c r="B83" s="60"/>
      <c r="C83" s="60"/>
      <c r="D83" s="10" t="s">
        <v>39</v>
      </c>
      <c r="F83" s="11" t="s">
        <v>181</v>
      </c>
      <c r="G83" s="11" t="s">
        <v>140</v>
      </c>
      <c r="H83" s="11" t="s">
        <v>176</v>
      </c>
      <c r="I83" s="11" t="s">
        <v>169</v>
      </c>
      <c r="J83" s="11">
        <v>1</v>
      </c>
    </row>
  </sheetData>
  <mergeCells count="18">
    <mergeCell ref="B59:B62"/>
    <mergeCell ref="B24:C28"/>
    <mergeCell ref="B2:C2"/>
    <mergeCell ref="C8:J8"/>
    <mergeCell ref="C10:J10"/>
    <mergeCell ref="B79:C83"/>
    <mergeCell ref="C35:J35"/>
    <mergeCell ref="C36:J36"/>
    <mergeCell ref="B8:B9"/>
    <mergeCell ref="C9:J9"/>
    <mergeCell ref="B63:B66"/>
    <mergeCell ref="B67:B70"/>
    <mergeCell ref="B71:B74"/>
    <mergeCell ref="B39:B42"/>
    <mergeCell ref="B43:B46"/>
    <mergeCell ref="B47:B50"/>
    <mergeCell ref="B51:B54"/>
    <mergeCell ref="B55:B58"/>
  </mergeCells>
  <phoneticPr fontId="1"/>
  <dataValidations count="2">
    <dataValidation type="list" allowBlank="1" showInputMessage="1" showErrorMessage="1" sqref="F39:J74">
      <formula1>"a,b"</formula1>
    </dataValidation>
    <dataValidation type="list" allowBlank="1" showInputMessage="1" showErrorMessage="1" sqref="F13:J19">
      <formula1>"0,7,8,9"</formula1>
    </dataValidation>
  </dataValidations>
  <pageMargins left="0.7" right="0.7" top="0.75" bottom="0.75" header="0.3" footer="0.3"/>
  <pageSetup paperSize="9" scale="95" orientation="portrait" horizontalDpi="0" verticalDpi="0" r:id="rId1"/>
  <rowBreaks count="1" manualBreakCount="1">
    <brk id="58" max="16383" man="1"/>
  </rowBreaks>
  <legacyDrawing r:id="rId2"/>
  <extLst>
    <ext xmlns:x14="http://schemas.microsoft.com/office/spreadsheetml/2009/9/main" uri="{78C0D931-6437-407d-A8EE-F0AAD7539E65}">
      <x14:conditionalFormattings>
        <x14:conditionalFormatting xmlns:xm="http://schemas.microsoft.com/office/excel/2006/main">
          <x14:cfRule type="expression" priority="6" id="{393633BA-FDAA-40AF-AEAE-96A04A3EB0AB}">
            <xm:f>'１．全体講評'!$B$6=1</xm:f>
            <x14:dxf>
              <border>
                <left style="thin">
                  <color rgb="FFFF0000"/>
                </left>
                <right style="thin">
                  <color rgb="FFFF0000"/>
                </right>
                <top style="thin">
                  <color rgb="FFFF0000"/>
                </top>
                <bottom style="thin">
                  <color rgb="FFFF0000"/>
                </bottom>
                <vertical/>
                <horizontal/>
              </border>
            </x14:dxf>
          </x14:cfRule>
          <xm:sqref>F13:F19</xm:sqref>
        </x14:conditionalFormatting>
        <x14:conditionalFormatting xmlns:xm="http://schemas.microsoft.com/office/excel/2006/main">
          <x14:cfRule type="expression" priority="10" id="{495EDC16-B80A-477A-81B4-FF6EA10BFE4A}">
            <xm:f>'１．全体講評'!$B$6=5</xm:f>
            <x14:dxf>
              <border>
                <left style="thin">
                  <color rgb="FFFF0000"/>
                </left>
                <right style="thin">
                  <color rgb="FFFF0000"/>
                </right>
                <top style="thin">
                  <color rgb="FFFF0000"/>
                </top>
                <bottom style="thin">
                  <color rgb="FFFF0000"/>
                </bottom>
                <vertical/>
                <horizontal/>
              </border>
            </x14:dxf>
          </x14:cfRule>
          <xm:sqref>J13:J19</xm:sqref>
        </x14:conditionalFormatting>
        <x14:conditionalFormatting xmlns:xm="http://schemas.microsoft.com/office/excel/2006/main">
          <x14:cfRule type="expression" priority="9" id="{AD4587BB-5BEE-44AC-83CF-D4722ACE634F}">
            <xm:f>'１．全体講評'!$B$6=4</xm:f>
            <x14:dxf>
              <border>
                <left style="thin">
                  <color rgb="FFFF0000"/>
                </left>
                <right style="thin">
                  <color rgb="FFFF0000"/>
                </right>
                <top style="thin">
                  <color rgb="FFFF0000"/>
                </top>
                <bottom style="thin">
                  <color rgb="FFFF0000"/>
                </bottom>
                <vertical/>
                <horizontal/>
              </border>
            </x14:dxf>
          </x14:cfRule>
          <xm:sqref>I13:I19</xm:sqref>
        </x14:conditionalFormatting>
        <x14:conditionalFormatting xmlns:xm="http://schemas.microsoft.com/office/excel/2006/main">
          <x14:cfRule type="expression" priority="8" id="{620466A8-C49B-4BD3-A8B4-638A2AAF3FD8}">
            <xm:f>'１．全体講評'!$B$6=3</xm:f>
            <x14:dxf>
              <border>
                <left style="thin">
                  <color rgb="FFFF0000"/>
                </left>
                <right style="thin">
                  <color rgb="FFFF0000"/>
                </right>
                <top style="thin">
                  <color rgb="FFFF0000"/>
                </top>
                <bottom style="thin">
                  <color rgb="FFFF0000"/>
                </bottom>
                <vertical/>
                <horizontal/>
              </border>
            </x14:dxf>
          </x14:cfRule>
          <xm:sqref>H13:H19</xm:sqref>
        </x14:conditionalFormatting>
        <x14:conditionalFormatting xmlns:xm="http://schemas.microsoft.com/office/excel/2006/main">
          <x14:cfRule type="expression" priority="7" id="{C685562B-40C0-4099-9E86-67ADA062E706}">
            <xm:f>'１．全体講評'!$B$6=2</xm:f>
            <x14:dxf>
              <border>
                <left style="thin">
                  <color rgb="FFFF0000"/>
                </left>
                <right style="thin">
                  <color rgb="FFFF0000"/>
                </right>
                <top style="thin">
                  <color rgb="FFFF0000"/>
                </top>
                <bottom style="thin">
                  <color rgb="FFFF0000"/>
                </bottom>
                <vertical/>
                <horizontal/>
              </border>
            </x14:dxf>
          </x14:cfRule>
          <xm:sqref>G13:G19</xm:sqref>
        </x14:conditionalFormatting>
        <x14:conditionalFormatting xmlns:xm="http://schemas.microsoft.com/office/excel/2006/main">
          <x14:cfRule type="expression" priority="1" id="{E7B224A0-91AD-440C-9C28-10CA722374FA}">
            <xm:f>'１．全体講評'!$B$6=1</xm:f>
            <x14:dxf>
              <border>
                <left style="thin">
                  <color rgb="FFFF0000"/>
                </left>
                <right style="thin">
                  <color rgb="FFFF0000"/>
                </right>
                <top style="thin">
                  <color rgb="FFFF0000"/>
                </top>
                <bottom style="thin">
                  <color rgb="FFFF0000"/>
                </bottom>
                <vertical/>
                <horizontal/>
              </border>
            </x14:dxf>
          </x14:cfRule>
          <xm:sqref>F39:F74</xm:sqref>
        </x14:conditionalFormatting>
        <x14:conditionalFormatting xmlns:xm="http://schemas.microsoft.com/office/excel/2006/main">
          <x14:cfRule type="expression" priority="5" id="{3E280FF8-AFE0-4B89-AF25-CF9C35691E27}">
            <xm:f>'１．全体講評'!$B$6=5</xm:f>
            <x14:dxf>
              <border>
                <left style="thin">
                  <color rgb="FFFF0000"/>
                </left>
                <right style="thin">
                  <color rgb="FFFF0000"/>
                </right>
                <top style="thin">
                  <color rgb="FFFF0000"/>
                </top>
                <bottom style="thin">
                  <color rgb="FFFF0000"/>
                </bottom>
                <vertical/>
                <horizontal/>
              </border>
            </x14:dxf>
          </x14:cfRule>
          <xm:sqref>J39:J74</xm:sqref>
        </x14:conditionalFormatting>
        <x14:conditionalFormatting xmlns:xm="http://schemas.microsoft.com/office/excel/2006/main">
          <x14:cfRule type="expression" priority="4" id="{CC19F094-17AF-476D-9C99-70AA7E5AF6EF}">
            <xm:f>'１．全体講評'!$B$6=4</xm:f>
            <x14:dxf>
              <border>
                <left style="thin">
                  <color rgb="FFFF0000"/>
                </left>
                <right style="thin">
                  <color rgb="FFFF0000"/>
                </right>
                <top style="thin">
                  <color rgb="FFFF0000"/>
                </top>
                <bottom style="thin">
                  <color rgb="FFFF0000"/>
                </bottom>
                <vertical/>
                <horizontal/>
              </border>
            </x14:dxf>
          </x14:cfRule>
          <xm:sqref>I39:I74</xm:sqref>
        </x14:conditionalFormatting>
        <x14:conditionalFormatting xmlns:xm="http://schemas.microsoft.com/office/excel/2006/main">
          <x14:cfRule type="expression" priority="3" id="{733481CE-2E04-472B-BD29-0AD8B047ED2C}">
            <xm:f>'１．全体講評'!$B$6=3</xm:f>
            <x14:dxf>
              <border>
                <left style="thin">
                  <color rgb="FFFF0000"/>
                </left>
                <right style="thin">
                  <color rgb="FFFF0000"/>
                </right>
                <top style="thin">
                  <color rgb="FFFF0000"/>
                </top>
                <bottom style="thin">
                  <color rgb="FFFF0000"/>
                </bottom>
                <vertical/>
                <horizontal/>
              </border>
            </x14:dxf>
          </x14:cfRule>
          <xm:sqref>H39:H74</xm:sqref>
        </x14:conditionalFormatting>
        <x14:conditionalFormatting xmlns:xm="http://schemas.microsoft.com/office/excel/2006/main">
          <x14:cfRule type="expression" priority="2" id="{D7E0793F-9736-461D-8027-B9CA7E2762CE}">
            <xm:f>'１．全体講評'!$B$6=2</xm:f>
            <x14:dxf>
              <border>
                <left style="thin">
                  <color rgb="FFFF0000"/>
                </left>
                <right style="thin">
                  <color rgb="FFFF0000"/>
                </right>
                <top style="thin">
                  <color rgb="FFFF0000"/>
                </top>
                <bottom style="thin">
                  <color rgb="FFFF0000"/>
                </bottom>
                <vertical/>
                <horizontal/>
              </border>
            </x14:dxf>
          </x14:cfRule>
          <xm:sqref>G39:G74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99"/>
  <sheetViews>
    <sheetView zoomScaleNormal="100" workbookViewId="0">
      <selection activeCell="G2" sqref="G2"/>
    </sheetView>
  </sheetViews>
  <sheetFormatPr defaultRowHeight="13.5" x14ac:dyDescent="0.15"/>
  <cols>
    <col min="1" max="1" width="3.625" customWidth="1"/>
    <col min="3" max="3" width="10.5" customWidth="1"/>
    <col min="4" max="4" width="9" style="1"/>
    <col min="5" max="5" width="5.125" customWidth="1"/>
    <col min="6" max="10" width="11" customWidth="1"/>
  </cols>
  <sheetData>
    <row r="2" spans="2:10" x14ac:dyDescent="0.15">
      <c r="B2" s="57" t="s">
        <v>18</v>
      </c>
      <c r="C2" s="57"/>
      <c r="D2" s="9" t="str">
        <f>IF(OR('１．全体講評'!B6=1,'１．全体講評'!B6=2),"論文合格力判定","短答合格力判定")</f>
        <v>短答合格力判定</v>
      </c>
      <c r="I2" s="24"/>
      <c r="J2" t="s">
        <v>79</v>
      </c>
    </row>
    <row r="3" spans="2:10" x14ac:dyDescent="0.15">
      <c r="D3" s="12"/>
    </row>
    <row r="4" spans="2:10" x14ac:dyDescent="0.15">
      <c r="B4" s="24"/>
      <c r="C4" t="s">
        <v>80</v>
      </c>
      <c r="D4" s="12"/>
    </row>
    <row r="5" spans="2:10" x14ac:dyDescent="0.15">
      <c r="D5" s="12"/>
    </row>
    <row r="6" spans="2:10" x14ac:dyDescent="0.15">
      <c r="B6" s="10" t="s">
        <v>33</v>
      </c>
      <c r="C6" s="58" t="s">
        <v>99</v>
      </c>
      <c r="D6" s="58"/>
      <c r="E6" s="58"/>
      <c r="F6" s="58"/>
      <c r="G6" s="58"/>
      <c r="H6" s="58"/>
      <c r="I6" s="58"/>
      <c r="J6" s="58"/>
    </row>
    <row r="7" spans="2:10" x14ac:dyDescent="0.15">
      <c r="B7" s="10" t="s">
        <v>34</v>
      </c>
      <c r="C7" s="59" t="s">
        <v>100</v>
      </c>
      <c r="D7" s="58"/>
      <c r="E7" s="58"/>
      <c r="F7" s="58"/>
      <c r="G7" s="58"/>
      <c r="H7" s="58"/>
      <c r="I7" s="58"/>
      <c r="J7" s="58"/>
    </row>
    <row r="9" spans="2:10" x14ac:dyDescent="0.15">
      <c r="B9" s="9"/>
      <c r="C9" s="9"/>
      <c r="D9" s="18"/>
      <c r="E9" s="9"/>
      <c r="F9" s="18">
        <v>1</v>
      </c>
      <c r="G9" s="18">
        <v>2</v>
      </c>
      <c r="H9" s="18">
        <v>3</v>
      </c>
      <c r="I9" s="18">
        <v>4</v>
      </c>
      <c r="J9" s="18">
        <v>5</v>
      </c>
    </row>
    <row r="10" spans="2:10" x14ac:dyDescent="0.15">
      <c r="B10" s="18" t="s">
        <v>19</v>
      </c>
      <c r="C10" s="18" t="s">
        <v>21</v>
      </c>
      <c r="D10" s="18" t="s">
        <v>25</v>
      </c>
      <c r="E10" s="9"/>
      <c r="F10" s="18" t="s">
        <v>30</v>
      </c>
      <c r="G10" s="18" t="s">
        <v>1</v>
      </c>
      <c r="H10" s="18" t="s">
        <v>223</v>
      </c>
      <c r="I10" s="18" t="s">
        <v>3</v>
      </c>
      <c r="J10" s="18" t="s">
        <v>222</v>
      </c>
    </row>
    <row r="11" spans="2:10" x14ac:dyDescent="0.15">
      <c r="B11" s="56">
        <v>1</v>
      </c>
      <c r="C11" s="3" t="s">
        <v>20</v>
      </c>
      <c r="D11" s="3" t="s">
        <v>26</v>
      </c>
      <c r="F11" s="15"/>
      <c r="G11" s="15"/>
      <c r="H11" s="15"/>
      <c r="I11" s="15"/>
      <c r="J11" s="3"/>
    </row>
    <row r="12" spans="2:10" x14ac:dyDescent="0.15">
      <c r="B12" s="56"/>
      <c r="C12" s="3" t="s">
        <v>22</v>
      </c>
      <c r="D12" s="3" t="s">
        <v>26</v>
      </c>
      <c r="F12" s="15"/>
      <c r="G12" s="15"/>
      <c r="H12" s="15"/>
      <c r="I12" s="3"/>
      <c r="J12" s="3"/>
    </row>
    <row r="13" spans="2:10" x14ac:dyDescent="0.15">
      <c r="B13" s="56"/>
      <c r="C13" s="3" t="s">
        <v>23</v>
      </c>
      <c r="D13" s="3" t="s">
        <v>27</v>
      </c>
      <c r="F13" s="15"/>
      <c r="G13" s="3"/>
      <c r="H13" s="3"/>
      <c r="I13" s="3"/>
      <c r="J13" s="3"/>
    </row>
    <row r="14" spans="2:10" x14ac:dyDescent="0.15">
      <c r="B14" s="56"/>
      <c r="C14" s="3" t="s">
        <v>24</v>
      </c>
      <c r="D14" s="3" t="s">
        <v>27</v>
      </c>
      <c r="F14" s="15"/>
      <c r="G14" s="15"/>
      <c r="H14" s="15"/>
      <c r="I14" s="15"/>
      <c r="J14" s="15"/>
    </row>
    <row r="15" spans="2:10" x14ac:dyDescent="0.15">
      <c r="B15" s="56">
        <v>2</v>
      </c>
      <c r="C15" s="3" t="s">
        <v>20</v>
      </c>
      <c r="D15" s="3" t="s">
        <v>26</v>
      </c>
      <c r="F15" s="15"/>
      <c r="G15" s="15"/>
      <c r="H15" s="3"/>
      <c r="I15" s="3"/>
      <c r="J15" s="3"/>
    </row>
    <row r="16" spans="2:10" x14ac:dyDescent="0.15">
      <c r="B16" s="56"/>
      <c r="C16" s="3" t="s">
        <v>22</v>
      </c>
      <c r="D16" s="3" t="s">
        <v>27</v>
      </c>
      <c r="F16" s="15"/>
      <c r="G16" s="15"/>
      <c r="H16" s="15"/>
      <c r="I16" s="15"/>
      <c r="J16" s="15"/>
    </row>
    <row r="17" spans="2:10" x14ac:dyDescent="0.15">
      <c r="B17" s="56"/>
      <c r="C17" s="3" t="s">
        <v>23</v>
      </c>
      <c r="D17" s="3" t="s">
        <v>26</v>
      </c>
      <c r="F17" s="15"/>
      <c r="G17" s="15"/>
      <c r="H17" s="3"/>
      <c r="I17" s="3"/>
      <c r="J17" s="3"/>
    </row>
    <row r="18" spans="2:10" x14ac:dyDescent="0.15">
      <c r="B18" s="56"/>
      <c r="C18" s="3" t="s">
        <v>24</v>
      </c>
      <c r="D18" s="3" t="s">
        <v>27</v>
      </c>
      <c r="F18" s="15"/>
      <c r="G18" s="3"/>
      <c r="H18" s="3"/>
      <c r="I18" s="3"/>
      <c r="J18" s="3"/>
    </row>
    <row r="19" spans="2:10" x14ac:dyDescent="0.15">
      <c r="B19" s="56">
        <v>3</v>
      </c>
      <c r="C19" s="3" t="s">
        <v>20</v>
      </c>
      <c r="D19" s="3" t="s">
        <v>26</v>
      </c>
      <c r="F19" s="15"/>
      <c r="G19" s="15"/>
      <c r="H19" s="3"/>
      <c r="I19" s="3"/>
      <c r="J19" s="3"/>
    </row>
    <row r="20" spans="2:10" x14ac:dyDescent="0.15">
      <c r="B20" s="56"/>
      <c r="C20" s="3" t="s">
        <v>22</v>
      </c>
      <c r="D20" s="3" t="s">
        <v>26</v>
      </c>
      <c r="F20" s="15"/>
      <c r="G20" s="15"/>
      <c r="H20" s="15"/>
      <c r="I20" s="15"/>
      <c r="J20" s="15"/>
    </row>
    <row r="21" spans="2:10" x14ac:dyDescent="0.15">
      <c r="B21" s="56"/>
      <c r="C21" s="3" t="s">
        <v>23</v>
      </c>
      <c r="D21" s="3" t="s">
        <v>27</v>
      </c>
      <c r="F21" s="3"/>
      <c r="G21" s="3"/>
      <c r="H21" s="3"/>
      <c r="I21" s="3"/>
      <c r="J21" s="3"/>
    </row>
    <row r="22" spans="2:10" x14ac:dyDescent="0.15">
      <c r="B22" s="56"/>
      <c r="C22" s="3" t="s">
        <v>24</v>
      </c>
      <c r="D22" s="3" t="s">
        <v>28</v>
      </c>
      <c r="F22" s="15"/>
      <c r="G22" s="3"/>
      <c r="H22" s="3"/>
      <c r="I22" s="3"/>
      <c r="J22" s="3"/>
    </row>
    <row r="23" spans="2:10" x14ac:dyDescent="0.15">
      <c r="B23" s="56">
        <v>4</v>
      </c>
      <c r="C23" s="3" t="s">
        <v>20</v>
      </c>
      <c r="D23" s="3" t="s">
        <v>27</v>
      </c>
      <c r="F23" s="15"/>
      <c r="G23" s="15"/>
      <c r="H23" s="15"/>
      <c r="I23" s="15"/>
      <c r="J23" s="15"/>
    </row>
    <row r="24" spans="2:10" x14ac:dyDescent="0.15">
      <c r="B24" s="56"/>
      <c r="C24" s="3" t="s">
        <v>22</v>
      </c>
      <c r="D24" s="3" t="s">
        <v>27</v>
      </c>
      <c r="F24" s="15"/>
      <c r="G24" s="15"/>
      <c r="H24" s="15"/>
      <c r="I24" s="15"/>
      <c r="J24" s="6"/>
    </row>
    <row r="25" spans="2:10" x14ac:dyDescent="0.15">
      <c r="B25" s="56"/>
      <c r="C25" s="3" t="s">
        <v>23</v>
      </c>
      <c r="D25" s="3" t="s">
        <v>26</v>
      </c>
      <c r="F25" s="3"/>
      <c r="G25" s="3"/>
      <c r="H25" s="3"/>
      <c r="I25" s="3"/>
      <c r="J25" s="3"/>
    </row>
    <row r="26" spans="2:10" x14ac:dyDescent="0.15">
      <c r="B26" s="56"/>
      <c r="C26" s="3" t="s">
        <v>24</v>
      </c>
      <c r="D26" s="3" t="s">
        <v>26</v>
      </c>
      <c r="F26" s="3"/>
      <c r="G26" s="3"/>
      <c r="H26" s="3"/>
      <c r="I26" s="3"/>
      <c r="J26" s="3"/>
    </row>
    <row r="27" spans="2:10" x14ac:dyDescent="0.15">
      <c r="B27" s="56">
        <v>5</v>
      </c>
      <c r="C27" s="3" t="s">
        <v>20</v>
      </c>
      <c r="D27" s="3" t="s">
        <v>26</v>
      </c>
      <c r="F27" s="15"/>
      <c r="G27" s="3"/>
      <c r="H27" s="3"/>
      <c r="I27" s="3"/>
      <c r="J27" s="3"/>
    </row>
    <row r="28" spans="2:10" x14ac:dyDescent="0.15">
      <c r="B28" s="56"/>
      <c r="C28" s="3" t="s">
        <v>22</v>
      </c>
      <c r="D28" s="3" t="s">
        <v>27</v>
      </c>
      <c r="F28" s="15"/>
      <c r="G28" s="15"/>
      <c r="H28" s="3"/>
      <c r="I28" s="3"/>
      <c r="J28" s="3"/>
    </row>
    <row r="29" spans="2:10" x14ac:dyDescent="0.15">
      <c r="B29" s="56"/>
      <c r="C29" s="3" t="s">
        <v>23</v>
      </c>
      <c r="D29" s="3" t="s">
        <v>27</v>
      </c>
      <c r="F29" s="15"/>
      <c r="G29" s="15"/>
      <c r="H29" s="3"/>
      <c r="I29" s="3"/>
      <c r="J29" s="3"/>
    </row>
    <row r="30" spans="2:10" x14ac:dyDescent="0.15">
      <c r="B30" s="56"/>
      <c r="C30" s="3" t="s">
        <v>24</v>
      </c>
      <c r="D30" s="3" t="s">
        <v>26</v>
      </c>
      <c r="F30" s="15"/>
      <c r="G30" s="15"/>
      <c r="H30" s="15"/>
      <c r="I30" s="15"/>
      <c r="J30" s="15"/>
    </row>
    <row r="31" spans="2:10" x14ac:dyDescent="0.15">
      <c r="B31" s="56">
        <v>6</v>
      </c>
      <c r="C31" s="3" t="s">
        <v>20</v>
      </c>
      <c r="D31" s="3" t="s">
        <v>26</v>
      </c>
      <c r="F31" s="15"/>
      <c r="G31" s="15"/>
      <c r="H31" s="15"/>
      <c r="I31" s="3"/>
      <c r="J31" s="3"/>
    </row>
    <row r="32" spans="2:10" x14ac:dyDescent="0.15">
      <c r="B32" s="56"/>
      <c r="C32" s="3" t="s">
        <v>22</v>
      </c>
      <c r="D32" s="3" t="s">
        <v>26</v>
      </c>
      <c r="F32" s="15"/>
      <c r="G32" s="15"/>
      <c r="H32" s="3"/>
      <c r="I32" s="3"/>
      <c r="J32" s="3"/>
    </row>
    <row r="33" spans="2:10" x14ac:dyDescent="0.15">
      <c r="B33" s="56"/>
      <c r="C33" s="3" t="s">
        <v>23</v>
      </c>
      <c r="D33" s="3" t="s">
        <v>27</v>
      </c>
      <c r="F33" s="15"/>
      <c r="G33" s="3"/>
      <c r="H33" s="3"/>
      <c r="I33" s="3"/>
      <c r="J33" s="3"/>
    </row>
    <row r="34" spans="2:10" x14ac:dyDescent="0.15">
      <c r="B34" s="56"/>
      <c r="C34" s="3" t="s">
        <v>24</v>
      </c>
      <c r="D34" s="3" t="s">
        <v>27</v>
      </c>
      <c r="F34" s="3"/>
      <c r="G34" s="3"/>
      <c r="H34" s="3"/>
      <c r="I34" s="3"/>
      <c r="J34" s="3"/>
    </row>
    <row r="35" spans="2:10" x14ac:dyDescent="0.15">
      <c r="B35" s="56">
        <v>7</v>
      </c>
      <c r="C35" s="3" t="s">
        <v>20</v>
      </c>
      <c r="D35" s="3" t="s">
        <v>26</v>
      </c>
      <c r="F35" s="15"/>
      <c r="G35" s="15"/>
      <c r="H35" s="3"/>
      <c r="I35" s="3"/>
      <c r="J35" s="3"/>
    </row>
    <row r="36" spans="2:10" x14ac:dyDescent="0.15">
      <c r="B36" s="56"/>
      <c r="C36" s="3" t="s">
        <v>22</v>
      </c>
      <c r="D36" s="3" t="s">
        <v>27</v>
      </c>
      <c r="F36" s="15"/>
      <c r="G36" s="15"/>
      <c r="H36" s="3"/>
      <c r="I36" s="3"/>
      <c r="J36" s="3"/>
    </row>
    <row r="37" spans="2:10" x14ac:dyDescent="0.15">
      <c r="B37" s="56"/>
      <c r="C37" s="3" t="s">
        <v>23</v>
      </c>
      <c r="D37" s="3" t="s">
        <v>26</v>
      </c>
      <c r="F37" s="15"/>
      <c r="G37" s="15"/>
      <c r="H37" s="3"/>
      <c r="I37" s="3"/>
      <c r="J37" s="3"/>
    </row>
    <row r="38" spans="2:10" x14ac:dyDescent="0.15">
      <c r="B38" s="56"/>
      <c r="C38" s="3" t="s">
        <v>24</v>
      </c>
      <c r="D38" s="3" t="s">
        <v>27</v>
      </c>
      <c r="F38" s="15"/>
      <c r="G38" s="3"/>
      <c r="H38" s="3"/>
      <c r="I38" s="3"/>
      <c r="J38" s="3"/>
    </row>
    <row r="39" spans="2:10" x14ac:dyDescent="0.15">
      <c r="B39" s="56">
        <v>8</v>
      </c>
      <c r="C39" s="3" t="s">
        <v>20</v>
      </c>
      <c r="D39" s="3" t="s">
        <v>26</v>
      </c>
      <c r="F39" s="15"/>
      <c r="G39" s="15"/>
      <c r="H39" s="3"/>
      <c r="I39" s="3"/>
      <c r="J39" s="3"/>
    </row>
    <row r="40" spans="2:10" x14ac:dyDescent="0.15">
      <c r="B40" s="56"/>
      <c r="C40" s="3" t="s">
        <v>22</v>
      </c>
      <c r="D40" s="3" t="s">
        <v>27</v>
      </c>
      <c r="F40" s="15"/>
      <c r="G40" s="15"/>
      <c r="H40" s="3"/>
      <c r="I40" s="3"/>
      <c r="J40" s="3"/>
    </row>
    <row r="41" spans="2:10" x14ac:dyDescent="0.15">
      <c r="B41" s="56"/>
      <c r="C41" s="3" t="s">
        <v>23</v>
      </c>
      <c r="D41" s="3" t="s">
        <v>27</v>
      </c>
      <c r="F41" s="15"/>
      <c r="G41" s="15"/>
      <c r="H41" s="3"/>
      <c r="I41" s="3"/>
      <c r="J41" s="3"/>
    </row>
    <row r="42" spans="2:10" x14ac:dyDescent="0.15">
      <c r="B42" s="56"/>
      <c r="C42" s="3" t="s">
        <v>24</v>
      </c>
      <c r="D42" s="3" t="s">
        <v>26</v>
      </c>
      <c r="F42" s="15"/>
      <c r="G42" s="3"/>
      <c r="H42" s="3"/>
      <c r="I42" s="3"/>
      <c r="J42" s="3"/>
    </row>
    <row r="43" spans="2:10" x14ac:dyDescent="0.15">
      <c r="B43" s="56">
        <v>9</v>
      </c>
      <c r="C43" s="3" t="s">
        <v>20</v>
      </c>
      <c r="D43" s="3" t="s">
        <v>26</v>
      </c>
      <c r="F43" s="15"/>
      <c r="G43" s="3"/>
      <c r="H43" s="3"/>
      <c r="I43" s="3"/>
      <c r="J43" s="3"/>
    </row>
    <row r="44" spans="2:10" x14ac:dyDescent="0.15">
      <c r="B44" s="56"/>
      <c r="C44" s="3" t="s">
        <v>22</v>
      </c>
      <c r="D44" s="3" t="s">
        <v>27</v>
      </c>
      <c r="F44" s="15"/>
      <c r="G44" s="3"/>
      <c r="H44" s="3"/>
      <c r="I44" s="3"/>
      <c r="J44" s="3"/>
    </row>
    <row r="45" spans="2:10" x14ac:dyDescent="0.15">
      <c r="B45" s="56"/>
      <c r="C45" s="3" t="s">
        <v>23</v>
      </c>
      <c r="D45" s="3" t="s">
        <v>27</v>
      </c>
      <c r="F45" s="3"/>
      <c r="G45" s="3"/>
      <c r="H45" s="3"/>
      <c r="I45" s="3"/>
      <c r="J45" s="3"/>
    </row>
    <row r="46" spans="2:10" x14ac:dyDescent="0.15">
      <c r="B46" s="56"/>
      <c r="C46" s="3" t="s">
        <v>24</v>
      </c>
      <c r="D46" s="3" t="s">
        <v>26</v>
      </c>
      <c r="F46" s="15"/>
      <c r="G46" s="15"/>
      <c r="H46" s="3"/>
      <c r="I46" s="3"/>
      <c r="J46" s="3"/>
    </row>
    <row r="47" spans="2:10" x14ac:dyDescent="0.15">
      <c r="B47" s="56">
        <v>10</v>
      </c>
      <c r="C47" s="3" t="s">
        <v>20</v>
      </c>
      <c r="D47" s="3" t="s">
        <v>27</v>
      </c>
      <c r="F47" s="15"/>
      <c r="G47" s="15"/>
      <c r="H47" s="3"/>
      <c r="I47" s="3"/>
      <c r="J47" s="3"/>
    </row>
    <row r="48" spans="2:10" x14ac:dyDescent="0.15">
      <c r="B48" s="56"/>
      <c r="C48" s="3" t="s">
        <v>22</v>
      </c>
      <c r="D48" s="3" t="s">
        <v>27</v>
      </c>
      <c r="F48" s="15"/>
      <c r="G48" s="15"/>
      <c r="H48" s="3"/>
      <c r="I48" s="3"/>
      <c r="J48" s="3"/>
    </row>
    <row r="49" spans="2:10" x14ac:dyDescent="0.15">
      <c r="B49" s="56"/>
      <c r="C49" s="3" t="s">
        <v>23</v>
      </c>
      <c r="D49" s="3" t="s">
        <v>26</v>
      </c>
      <c r="F49" s="3"/>
      <c r="G49" s="3"/>
      <c r="H49" s="3"/>
      <c r="I49" s="3"/>
      <c r="J49" s="3"/>
    </row>
    <row r="50" spans="2:10" x14ac:dyDescent="0.15">
      <c r="B50" s="56"/>
      <c r="C50" s="3" t="s">
        <v>24</v>
      </c>
      <c r="D50" s="3" t="s">
        <v>26</v>
      </c>
      <c r="F50" s="15"/>
      <c r="G50" s="15"/>
      <c r="H50" s="3"/>
      <c r="I50" s="3"/>
      <c r="J50" s="3"/>
    </row>
    <row r="51" spans="2:10" x14ac:dyDescent="0.15">
      <c r="B51" s="56">
        <v>11</v>
      </c>
      <c r="C51" s="3" t="s">
        <v>20</v>
      </c>
      <c r="D51" s="3" t="s">
        <v>26</v>
      </c>
      <c r="F51" s="15"/>
      <c r="G51" s="15"/>
      <c r="H51" s="15"/>
      <c r="I51" s="3"/>
      <c r="J51" s="3"/>
    </row>
    <row r="52" spans="2:10" x14ac:dyDescent="0.15">
      <c r="B52" s="56"/>
      <c r="C52" s="3" t="s">
        <v>22</v>
      </c>
      <c r="D52" s="3" t="s">
        <v>27</v>
      </c>
      <c r="F52" s="3"/>
      <c r="G52" s="3"/>
      <c r="H52" s="3"/>
      <c r="I52" s="3"/>
      <c r="J52" s="3"/>
    </row>
    <row r="53" spans="2:10" x14ac:dyDescent="0.15">
      <c r="B53" s="56"/>
      <c r="C53" s="3" t="s">
        <v>23</v>
      </c>
      <c r="D53" s="3" t="s">
        <v>26</v>
      </c>
      <c r="F53" s="15"/>
      <c r="G53" s="15"/>
      <c r="H53" s="15"/>
      <c r="I53" s="15"/>
      <c r="J53" s="15"/>
    </row>
    <row r="54" spans="2:10" x14ac:dyDescent="0.15">
      <c r="B54" s="56"/>
      <c r="C54" s="3" t="s">
        <v>24</v>
      </c>
      <c r="D54" s="3" t="s">
        <v>27</v>
      </c>
      <c r="F54" s="15"/>
      <c r="G54" s="15"/>
      <c r="H54" s="3"/>
      <c r="I54" s="3"/>
      <c r="J54" s="3"/>
    </row>
    <row r="55" spans="2:10" x14ac:dyDescent="0.15">
      <c r="B55" s="56">
        <v>12</v>
      </c>
      <c r="C55" s="3" t="s">
        <v>20</v>
      </c>
      <c r="D55" s="3" t="s">
        <v>27</v>
      </c>
      <c r="F55" s="15"/>
      <c r="G55" s="15"/>
      <c r="H55" s="15"/>
      <c r="I55" s="15"/>
      <c r="J55" s="15"/>
    </row>
    <row r="56" spans="2:10" x14ac:dyDescent="0.15">
      <c r="B56" s="56"/>
      <c r="C56" s="3" t="s">
        <v>22</v>
      </c>
      <c r="D56" s="3" t="s">
        <v>26</v>
      </c>
      <c r="F56" s="15"/>
      <c r="G56" s="15"/>
      <c r="H56" s="3"/>
      <c r="I56" s="3"/>
      <c r="J56" s="3"/>
    </row>
    <row r="57" spans="2:10" x14ac:dyDescent="0.15">
      <c r="B57" s="56"/>
      <c r="C57" s="3" t="s">
        <v>23</v>
      </c>
      <c r="D57" s="3" t="s">
        <v>26</v>
      </c>
      <c r="F57" s="15"/>
      <c r="G57" s="15"/>
      <c r="H57" s="15"/>
      <c r="I57" s="15"/>
      <c r="J57" s="3"/>
    </row>
    <row r="58" spans="2:10" x14ac:dyDescent="0.15">
      <c r="B58" s="56"/>
      <c r="C58" s="3" t="s">
        <v>24</v>
      </c>
      <c r="D58" s="3" t="s">
        <v>27</v>
      </c>
      <c r="F58" s="15"/>
      <c r="G58" s="3"/>
      <c r="H58" s="3"/>
      <c r="I58" s="3"/>
      <c r="J58" s="3"/>
    </row>
    <row r="59" spans="2:10" x14ac:dyDescent="0.15">
      <c r="B59" s="56">
        <v>13</v>
      </c>
      <c r="C59" s="3" t="s">
        <v>20</v>
      </c>
      <c r="D59" s="3" t="s">
        <v>26</v>
      </c>
      <c r="F59" s="15"/>
      <c r="G59" s="15"/>
      <c r="H59" s="3"/>
      <c r="I59" s="3"/>
      <c r="J59" s="3"/>
    </row>
    <row r="60" spans="2:10" x14ac:dyDescent="0.15">
      <c r="B60" s="56"/>
      <c r="C60" s="3" t="s">
        <v>22</v>
      </c>
      <c r="D60" s="3" t="s">
        <v>27</v>
      </c>
      <c r="F60" s="15"/>
      <c r="G60" s="15"/>
      <c r="H60" s="3"/>
      <c r="I60" s="3"/>
      <c r="J60" s="3"/>
    </row>
    <row r="61" spans="2:10" x14ac:dyDescent="0.15">
      <c r="B61" s="56"/>
      <c r="C61" s="3" t="s">
        <v>23</v>
      </c>
      <c r="D61" s="3" t="s">
        <v>27</v>
      </c>
      <c r="F61" s="15"/>
      <c r="G61" s="15"/>
      <c r="H61" s="3"/>
      <c r="I61" s="3"/>
      <c r="J61" s="3"/>
    </row>
    <row r="62" spans="2:10" x14ac:dyDescent="0.15">
      <c r="B62" s="56"/>
      <c r="C62" s="3" t="s">
        <v>24</v>
      </c>
      <c r="D62" s="3" t="s">
        <v>26</v>
      </c>
      <c r="F62" s="15"/>
      <c r="G62" s="3"/>
      <c r="H62" s="3"/>
      <c r="I62" s="3"/>
      <c r="J62" s="3"/>
    </row>
    <row r="63" spans="2:10" x14ac:dyDescent="0.15">
      <c r="B63" s="56">
        <v>14</v>
      </c>
      <c r="C63" s="3" t="s">
        <v>20</v>
      </c>
      <c r="D63" s="3" t="s">
        <v>27</v>
      </c>
      <c r="F63" s="15"/>
      <c r="G63" s="15"/>
      <c r="H63" s="15"/>
      <c r="I63" s="3"/>
      <c r="J63" s="3"/>
    </row>
    <row r="64" spans="2:10" x14ac:dyDescent="0.15">
      <c r="B64" s="56"/>
      <c r="C64" s="3" t="s">
        <v>22</v>
      </c>
      <c r="D64" s="3" t="s">
        <v>26</v>
      </c>
      <c r="F64" s="15"/>
      <c r="G64" s="15"/>
      <c r="H64" s="15"/>
      <c r="I64" s="3"/>
      <c r="J64" s="3"/>
    </row>
    <row r="65" spans="2:10" x14ac:dyDescent="0.15">
      <c r="B65" s="56"/>
      <c r="C65" s="3" t="s">
        <v>23</v>
      </c>
      <c r="D65" s="3" t="s">
        <v>26</v>
      </c>
      <c r="F65" s="15"/>
      <c r="G65" s="15"/>
      <c r="H65" s="15"/>
      <c r="I65" s="15"/>
      <c r="J65" s="3"/>
    </row>
    <row r="66" spans="2:10" x14ac:dyDescent="0.15">
      <c r="B66" s="56"/>
      <c r="C66" s="3" t="s">
        <v>24</v>
      </c>
      <c r="D66" s="3" t="s">
        <v>27</v>
      </c>
      <c r="F66" s="15"/>
      <c r="G66" s="15"/>
      <c r="H66" s="3"/>
      <c r="I66" s="3"/>
      <c r="J66" s="3"/>
    </row>
    <row r="67" spans="2:10" x14ac:dyDescent="0.15">
      <c r="B67" s="56">
        <v>15</v>
      </c>
      <c r="C67" s="3" t="s">
        <v>20</v>
      </c>
      <c r="D67" s="3" t="s">
        <v>26</v>
      </c>
      <c r="F67" s="15"/>
      <c r="G67" s="15"/>
      <c r="H67" s="15"/>
      <c r="I67" s="3"/>
      <c r="J67" s="3"/>
    </row>
    <row r="68" spans="2:10" x14ac:dyDescent="0.15">
      <c r="B68" s="56"/>
      <c r="C68" s="3" t="s">
        <v>22</v>
      </c>
      <c r="D68" s="3" t="s">
        <v>26</v>
      </c>
      <c r="F68" s="15"/>
      <c r="G68" s="15"/>
      <c r="H68" s="3"/>
      <c r="I68" s="3"/>
      <c r="J68" s="3"/>
    </row>
    <row r="69" spans="2:10" x14ac:dyDescent="0.15">
      <c r="B69" s="56"/>
      <c r="C69" s="3" t="s">
        <v>23</v>
      </c>
      <c r="D69" s="3" t="s">
        <v>27</v>
      </c>
      <c r="F69" s="15"/>
      <c r="G69" s="15"/>
      <c r="H69" s="15"/>
      <c r="I69" s="3"/>
      <c r="J69" s="3"/>
    </row>
    <row r="70" spans="2:10" x14ac:dyDescent="0.15">
      <c r="B70" s="56"/>
      <c r="C70" s="3" t="s">
        <v>24</v>
      </c>
      <c r="D70" s="3" t="s">
        <v>27</v>
      </c>
      <c r="F70" s="3"/>
      <c r="G70" s="3"/>
      <c r="H70" s="3"/>
      <c r="I70" s="3"/>
      <c r="J70" s="3"/>
    </row>
    <row r="71" spans="2:10" x14ac:dyDescent="0.15">
      <c r="B71" s="56">
        <v>16</v>
      </c>
      <c r="C71" s="3" t="s">
        <v>20</v>
      </c>
      <c r="D71" s="3" t="s">
        <v>26</v>
      </c>
      <c r="F71" s="15"/>
      <c r="G71" s="15"/>
      <c r="H71" s="15"/>
      <c r="I71" s="15"/>
      <c r="J71" s="15"/>
    </row>
    <row r="72" spans="2:10" x14ac:dyDescent="0.15">
      <c r="B72" s="56"/>
      <c r="C72" s="3" t="s">
        <v>22</v>
      </c>
      <c r="D72" s="3" t="s">
        <v>27</v>
      </c>
      <c r="F72" s="15"/>
      <c r="G72" s="15"/>
      <c r="H72" s="15"/>
      <c r="I72" s="15"/>
      <c r="J72" s="3"/>
    </row>
    <row r="73" spans="2:10" x14ac:dyDescent="0.15">
      <c r="B73" s="56"/>
      <c r="C73" s="3" t="s">
        <v>23</v>
      </c>
      <c r="D73" s="3" t="s">
        <v>27</v>
      </c>
      <c r="F73" s="15"/>
      <c r="G73" s="15"/>
      <c r="H73" s="6"/>
      <c r="I73" s="6"/>
      <c r="J73" s="3"/>
    </row>
    <row r="74" spans="2:10" x14ac:dyDescent="0.15">
      <c r="B74" s="56"/>
      <c r="C74" s="3" t="s">
        <v>24</v>
      </c>
      <c r="D74" s="3" t="s">
        <v>26</v>
      </c>
      <c r="F74" s="15"/>
      <c r="G74" s="3"/>
      <c r="H74" s="3"/>
      <c r="I74" s="3"/>
      <c r="J74" s="3"/>
    </row>
    <row r="75" spans="2:10" x14ac:dyDescent="0.15">
      <c r="B75" s="56">
        <v>17</v>
      </c>
      <c r="C75" s="3" t="s">
        <v>20</v>
      </c>
      <c r="D75" s="3" t="s">
        <v>26</v>
      </c>
      <c r="F75" s="15"/>
      <c r="G75" s="15"/>
      <c r="H75" s="3"/>
      <c r="I75" s="3"/>
      <c r="J75" s="3"/>
    </row>
    <row r="76" spans="2:10" x14ac:dyDescent="0.15">
      <c r="B76" s="56"/>
      <c r="C76" s="3" t="s">
        <v>22</v>
      </c>
      <c r="D76" s="3" t="s">
        <v>26</v>
      </c>
      <c r="F76" s="15"/>
      <c r="G76" s="15"/>
      <c r="H76" s="3"/>
      <c r="I76" s="3"/>
      <c r="J76" s="3"/>
    </row>
    <row r="77" spans="2:10" x14ac:dyDescent="0.15">
      <c r="B77" s="56"/>
      <c r="C77" s="3" t="s">
        <v>23</v>
      </c>
      <c r="D77" s="3" t="s">
        <v>27</v>
      </c>
      <c r="F77" s="15"/>
      <c r="G77" s="3"/>
      <c r="H77" s="3"/>
      <c r="I77" s="3"/>
      <c r="J77" s="3"/>
    </row>
    <row r="78" spans="2:10" x14ac:dyDescent="0.15">
      <c r="B78" s="56"/>
      <c r="C78" s="3" t="s">
        <v>24</v>
      </c>
      <c r="D78" s="3" t="s">
        <v>27</v>
      </c>
      <c r="F78" s="3"/>
      <c r="G78" s="3"/>
      <c r="H78" s="3"/>
      <c r="I78" s="3"/>
      <c r="J78" s="3"/>
    </row>
    <row r="79" spans="2:10" x14ac:dyDescent="0.15">
      <c r="B79" s="56">
        <v>18</v>
      </c>
      <c r="C79" s="3" t="s">
        <v>20</v>
      </c>
      <c r="D79" s="3" t="s">
        <v>27</v>
      </c>
      <c r="F79" s="15"/>
      <c r="G79" s="15"/>
      <c r="H79" s="15"/>
      <c r="I79" s="15"/>
      <c r="J79" s="3"/>
    </row>
    <row r="80" spans="2:10" x14ac:dyDescent="0.15">
      <c r="B80" s="56"/>
      <c r="C80" s="3" t="s">
        <v>22</v>
      </c>
      <c r="D80" s="3" t="s">
        <v>27</v>
      </c>
      <c r="F80" s="15"/>
      <c r="G80" s="15"/>
      <c r="H80" s="15"/>
      <c r="I80" s="15"/>
      <c r="J80" s="5"/>
    </row>
    <row r="81" spans="2:10" x14ac:dyDescent="0.15">
      <c r="B81" s="56"/>
      <c r="C81" s="3" t="s">
        <v>23</v>
      </c>
      <c r="D81" s="3" t="s">
        <v>26</v>
      </c>
      <c r="F81" s="3"/>
      <c r="G81" s="3"/>
      <c r="H81" s="3"/>
      <c r="I81" s="3"/>
      <c r="J81" s="3"/>
    </row>
    <row r="82" spans="2:10" x14ac:dyDescent="0.15">
      <c r="B82" s="56"/>
      <c r="C82" s="3" t="s">
        <v>24</v>
      </c>
      <c r="D82" s="3" t="s">
        <v>26</v>
      </c>
      <c r="F82" s="15"/>
      <c r="G82" s="15"/>
      <c r="H82" s="15"/>
      <c r="I82" s="15"/>
      <c r="J82" s="15"/>
    </row>
    <row r="83" spans="2:10" x14ac:dyDescent="0.15">
      <c r="B83" s="56">
        <v>19</v>
      </c>
      <c r="C83" s="3" t="s">
        <v>20</v>
      </c>
      <c r="D83" s="3" t="s">
        <v>27</v>
      </c>
      <c r="F83" s="15"/>
      <c r="G83" s="15"/>
      <c r="H83" s="3"/>
      <c r="I83" s="3"/>
      <c r="J83" s="3"/>
    </row>
    <row r="84" spans="2:10" x14ac:dyDescent="0.15">
      <c r="B84" s="56"/>
      <c r="C84" s="3" t="s">
        <v>22</v>
      </c>
      <c r="D84" s="3" t="s">
        <v>27</v>
      </c>
      <c r="F84" s="15"/>
      <c r="G84" s="15"/>
      <c r="H84" s="3"/>
      <c r="I84" s="3"/>
      <c r="J84" s="3"/>
    </row>
    <row r="85" spans="2:10" x14ac:dyDescent="0.15">
      <c r="B85" s="56"/>
      <c r="C85" s="3" t="s">
        <v>23</v>
      </c>
      <c r="D85" s="3" t="s">
        <v>26</v>
      </c>
      <c r="F85" s="15"/>
      <c r="G85" s="3"/>
      <c r="H85" s="3"/>
      <c r="I85" s="3"/>
      <c r="J85" s="3"/>
    </row>
    <row r="86" spans="2:10" x14ac:dyDescent="0.15">
      <c r="B86" s="56"/>
      <c r="C86" s="3" t="s">
        <v>24</v>
      </c>
      <c r="D86" s="3" t="s">
        <v>26</v>
      </c>
      <c r="F86" s="15"/>
      <c r="G86" s="15"/>
      <c r="H86" s="3"/>
      <c r="I86" s="3"/>
      <c r="J86" s="3"/>
    </row>
    <row r="87" spans="2:10" x14ac:dyDescent="0.15">
      <c r="B87" s="56">
        <v>20</v>
      </c>
      <c r="C87" s="3" t="s">
        <v>20</v>
      </c>
      <c r="D87" s="3" t="s">
        <v>26</v>
      </c>
      <c r="F87" s="15"/>
      <c r="G87" s="15"/>
      <c r="H87" s="3"/>
      <c r="I87" s="3"/>
      <c r="J87" s="3"/>
    </row>
    <row r="88" spans="2:10" x14ac:dyDescent="0.15">
      <c r="B88" s="56"/>
      <c r="C88" s="3" t="s">
        <v>22</v>
      </c>
      <c r="D88" s="3" t="s">
        <v>27</v>
      </c>
      <c r="F88" s="15"/>
      <c r="G88" s="15"/>
      <c r="H88" s="3"/>
      <c r="I88" s="3"/>
      <c r="J88" s="3"/>
    </row>
    <row r="89" spans="2:10" x14ac:dyDescent="0.15">
      <c r="B89" s="56"/>
      <c r="C89" s="3" t="s">
        <v>23</v>
      </c>
      <c r="D89" s="3" t="s">
        <v>27</v>
      </c>
      <c r="F89" s="15"/>
      <c r="G89" s="15"/>
      <c r="H89" s="3"/>
      <c r="I89" s="3"/>
      <c r="J89" s="3"/>
    </row>
    <row r="90" spans="2:10" x14ac:dyDescent="0.15">
      <c r="B90" s="56"/>
      <c r="C90" s="3" t="s">
        <v>24</v>
      </c>
      <c r="D90" s="3" t="s">
        <v>29</v>
      </c>
      <c r="F90" s="15"/>
      <c r="G90" s="3"/>
      <c r="H90" s="3"/>
      <c r="I90" s="3"/>
      <c r="J90" s="3"/>
    </row>
    <row r="91" spans="2:10" ht="14.25" thickBot="1" x14ac:dyDescent="0.2"/>
    <row r="92" spans="2:10" ht="14.25" thickBot="1" x14ac:dyDescent="0.2">
      <c r="D92" s="7"/>
      <c r="E92" t="s">
        <v>45</v>
      </c>
      <c r="F92" s="11">
        <v>70</v>
      </c>
      <c r="G92" s="11">
        <v>55</v>
      </c>
      <c r="H92" s="11">
        <v>23</v>
      </c>
      <c r="I92" s="11">
        <v>16</v>
      </c>
      <c r="J92" s="11">
        <v>10</v>
      </c>
    </row>
    <row r="93" spans="2:10" ht="14.25" thickBot="1" x14ac:dyDescent="0.2">
      <c r="D93" s="7"/>
      <c r="E93" t="s">
        <v>46</v>
      </c>
      <c r="F93" s="16">
        <f>COUNTIF(F11:F90,"a")</f>
        <v>0</v>
      </c>
      <c r="G93" s="16">
        <f t="shared" ref="G93:J93" si="0">COUNTIF(G11:G90,"a")</f>
        <v>0</v>
      </c>
      <c r="H93" s="16">
        <f t="shared" si="0"/>
        <v>0</v>
      </c>
      <c r="I93" s="16">
        <f t="shared" si="0"/>
        <v>0</v>
      </c>
      <c r="J93" s="16">
        <f t="shared" si="0"/>
        <v>0</v>
      </c>
    </row>
    <row r="94" spans="2:10" x14ac:dyDescent="0.15">
      <c r="D94" s="4"/>
      <c r="F94" s="1"/>
      <c r="G94" s="1"/>
      <c r="H94" s="1"/>
      <c r="I94" s="1"/>
      <c r="J94" s="1"/>
    </row>
    <row r="95" spans="2:10" ht="13.5" customHeight="1" x14ac:dyDescent="0.15">
      <c r="B95" s="60" t="s">
        <v>93</v>
      </c>
      <c r="C95" s="60"/>
      <c r="D95" s="10" t="s">
        <v>35</v>
      </c>
      <c r="F95" s="11" t="s">
        <v>60</v>
      </c>
      <c r="G95" s="11" t="s">
        <v>74</v>
      </c>
      <c r="H95" s="11" t="s">
        <v>69</v>
      </c>
      <c r="I95" s="11" t="s">
        <v>64</v>
      </c>
      <c r="J95" s="11" t="s">
        <v>67</v>
      </c>
    </row>
    <row r="96" spans="2:10" x14ac:dyDescent="0.15">
      <c r="B96" s="60"/>
      <c r="C96" s="60"/>
      <c r="D96" s="10" t="s">
        <v>36</v>
      </c>
      <c r="F96" s="11" t="s">
        <v>61</v>
      </c>
      <c r="G96" s="11" t="s">
        <v>75</v>
      </c>
      <c r="H96" s="11" t="s">
        <v>70</v>
      </c>
      <c r="I96" s="11">
        <v>10</v>
      </c>
      <c r="J96" s="11">
        <v>6</v>
      </c>
    </row>
    <row r="97" spans="2:10" x14ac:dyDescent="0.15">
      <c r="B97" s="60"/>
      <c r="C97" s="60"/>
      <c r="D97" s="10" t="s">
        <v>37</v>
      </c>
      <c r="F97" s="11" t="s">
        <v>62</v>
      </c>
      <c r="G97" s="11" t="s">
        <v>76</v>
      </c>
      <c r="H97" s="11" t="s">
        <v>71</v>
      </c>
      <c r="I97" s="11">
        <v>9</v>
      </c>
      <c r="J97" s="11">
        <v>5</v>
      </c>
    </row>
    <row r="98" spans="2:10" x14ac:dyDescent="0.15">
      <c r="B98" s="60"/>
      <c r="C98" s="60"/>
      <c r="D98" s="10" t="s">
        <v>38</v>
      </c>
      <c r="F98" s="11" t="s">
        <v>63</v>
      </c>
      <c r="G98" s="11" t="s">
        <v>77</v>
      </c>
      <c r="H98" s="11" t="s">
        <v>72</v>
      </c>
      <c r="I98" s="11" t="s">
        <v>65</v>
      </c>
      <c r="J98" s="11">
        <v>4</v>
      </c>
    </row>
    <row r="99" spans="2:10" x14ac:dyDescent="0.15">
      <c r="B99" s="60"/>
      <c r="C99" s="60"/>
      <c r="D99" s="10" t="s">
        <v>39</v>
      </c>
      <c r="F99" s="11" t="s">
        <v>59</v>
      </c>
      <c r="G99" s="11" t="s">
        <v>78</v>
      </c>
      <c r="H99" s="11" t="s">
        <v>73</v>
      </c>
      <c r="I99" s="11" t="s">
        <v>66</v>
      </c>
      <c r="J99" s="11" t="s">
        <v>68</v>
      </c>
    </row>
  </sheetData>
  <mergeCells count="24">
    <mergeCell ref="B95:C99"/>
    <mergeCell ref="B2:C2"/>
    <mergeCell ref="C6:J6"/>
    <mergeCell ref="C7:J7"/>
    <mergeCell ref="B83:B86"/>
    <mergeCell ref="B87:B90"/>
    <mergeCell ref="B59:B62"/>
    <mergeCell ref="B63:B66"/>
    <mergeCell ref="B67:B70"/>
    <mergeCell ref="B71:B74"/>
    <mergeCell ref="B75:B78"/>
    <mergeCell ref="B79:B82"/>
    <mergeCell ref="B55:B58"/>
    <mergeCell ref="B11:B14"/>
    <mergeCell ref="B15:B18"/>
    <mergeCell ref="B19:B22"/>
    <mergeCell ref="B43:B46"/>
    <mergeCell ref="B47:B50"/>
    <mergeCell ref="B51:B54"/>
    <mergeCell ref="B23:B26"/>
    <mergeCell ref="B27:B30"/>
    <mergeCell ref="B31:B34"/>
    <mergeCell ref="B35:B38"/>
    <mergeCell ref="B39:B42"/>
  </mergeCells>
  <phoneticPr fontId="1"/>
  <dataValidations count="1">
    <dataValidation type="list" allowBlank="1" showInputMessage="1" showErrorMessage="1" sqref="F11:J90">
      <formula1>"a,b"</formula1>
    </dataValidation>
  </dataValidations>
  <pageMargins left="0.7" right="0.7" top="0.75" bottom="0.75" header="0.3" footer="0.3"/>
  <pageSetup paperSize="9" scale="96" orientation="portrait" horizontalDpi="0" verticalDpi="0" r:id="rId1"/>
  <extLst>
    <ext xmlns:x14="http://schemas.microsoft.com/office/spreadsheetml/2009/9/main" uri="{78C0D931-6437-407d-A8EE-F0AAD7539E65}">
      <x14:conditionalFormattings>
        <x14:conditionalFormatting xmlns:xm="http://schemas.microsoft.com/office/excel/2006/main">
          <x14:cfRule type="expression" priority="1" id="{9EC5B2DA-2D5B-432B-8BA7-B25A81B86ECD}">
            <xm:f>'１．全体講評'!$B$6=1</xm:f>
            <x14:dxf>
              <border>
                <left style="thin">
                  <color rgb="FFFF0000"/>
                </left>
                <right style="thin">
                  <color rgb="FFFF0000"/>
                </right>
                <top style="thin">
                  <color rgb="FFFF0000"/>
                </top>
                <bottom style="thin">
                  <color rgb="FFFF0000"/>
                </bottom>
                <vertical/>
                <horizontal/>
              </border>
            </x14:dxf>
          </x14:cfRule>
          <xm:sqref>F11:F90</xm:sqref>
        </x14:conditionalFormatting>
        <x14:conditionalFormatting xmlns:xm="http://schemas.microsoft.com/office/excel/2006/main">
          <x14:cfRule type="expression" priority="5" id="{747956B6-0C7D-4EF0-9E7F-077F8FAB44FD}">
            <xm:f>'１．全体講評'!$B$6=5</xm:f>
            <x14:dxf>
              <border>
                <left style="thin">
                  <color rgb="FFFF0000"/>
                </left>
                <right style="thin">
                  <color rgb="FFFF0000"/>
                </right>
                <top style="thin">
                  <color rgb="FFFF0000"/>
                </top>
                <bottom style="thin">
                  <color rgb="FFFF0000"/>
                </bottom>
                <vertical/>
                <horizontal/>
              </border>
            </x14:dxf>
          </x14:cfRule>
          <xm:sqref>J11:J90</xm:sqref>
        </x14:conditionalFormatting>
        <x14:conditionalFormatting xmlns:xm="http://schemas.microsoft.com/office/excel/2006/main">
          <x14:cfRule type="expression" priority="4" id="{06296C69-84D2-4A43-8DE8-2F991B1D6058}">
            <xm:f>'１．全体講評'!$B$6=4</xm:f>
            <x14:dxf>
              <border>
                <left style="thin">
                  <color rgb="FFFF0000"/>
                </left>
                <right style="thin">
                  <color rgb="FFFF0000"/>
                </right>
                <top style="thin">
                  <color rgb="FFFF0000"/>
                </top>
                <bottom style="thin">
                  <color rgb="FFFF0000"/>
                </bottom>
                <vertical/>
                <horizontal/>
              </border>
            </x14:dxf>
          </x14:cfRule>
          <xm:sqref>I11:I90</xm:sqref>
        </x14:conditionalFormatting>
        <x14:conditionalFormatting xmlns:xm="http://schemas.microsoft.com/office/excel/2006/main">
          <x14:cfRule type="expression" priority="3" id="{4F4B58D2-0BC0-453F-8969-30255EEDC64E}">
            <xm:f>'１．全体講評'!$B$6=3</xm:f>
            <x14:dxf>
              <border>
                <left style="thin">
                  <color rgb="FFFF0000"/>
                </left>
                <right style="thin">
                  <color rgb="FFFF0000"/>
                </right>
                <top style="thin">
                  <color rgb="FFFF0000"/>
                </top>
                <bottom style="thin">
                  <color rgb="FFFF0000"/>
                </bottom>
                <vertical/>
                <horizontal/>
              </border>
            </x14:dxf>
          </x14:cfRule>
          <xm:sqref>H11:H90</xm:sqref>
        </x14:conditionalFormatting>
        <x14:conditionalFormatting xmlns:xm="http://schemas.microsoft.com/office/excel/2006/main">
          <x14:cfRule type="expression" priority="2" id="{9ED44F23-066A-4C9A-B5AB-88518694BB34}">
            <xm:f>'１．全体講評'!$B$6=2</xm:f>
            <x14:dxf>
              <border>
                <left style="thin">
                  <color rgb="FFFF0000"/>
                </left>
                <right style="thin">
                  <color rgb="FFFF0000"/>
                </right>
                <top style="thin">
                  <color rgb="FFFF0000"/>
                </top>
                <bottom style="thin">
                  <color rgb="FFFF0000"/>
                </bottom>
                <vertical/>
                <horizontal/>
              </border>
            </x14:dxf>
          </x14:cfRule>
          <xm:sqref>G11:G90</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102"/>
  <sheetViews>
    <sheetView zoomScaleNormal="100" workbookViewId="0">
      <selection activeCell="G2" sqref="G2"/>
    </sheetView>
  </sheetViews>
  <sheetFormatPr defaultRowHeight="13.5" x14ac:dyDescent="0.15"/>
  <cols>
    <col min="1" max="1" width="3.625" customWidth="1"/>
    <col min="2" max="2" width="10.25" customWidth="1"/>
    <col min="3" max="3" width="10.5" customWidth="1"/>
    <col min="4" max="4" width="9" style="12"/>
    <col min="5" max="5" width="5.125" customWidth="1"/>
    <col min="6" max="10" width="11" customWidth="1"/>
  </cols>
  <sheetData>
    <row r="2" spans="2:10" x14ac:dyDescent="0.15">
      <c r="B2" s="57" t="s">
        <v>42</v>
      </c>
      <c r="C2" s="57"/>
      <c r="D2" s="9" t="str">
        <f>IF(OR('１．全体講評'!B6=1,'１．全体講評'!B6=2),"論文合格力判定","短答合格力判定")</f>
        <v>短答合格力判定</v>
      </c>
      <c r="I2" s="24"/>
      <c r="J2" t="s">
        <v>79</v>
      </c>
    </row>
    <row r="4" spans="2:10" x14ac:dyDescent="0.15">
      <c r="B4" s="19" t="s">
        <v>101</v>
      </c>
    </row>
    <row r="5" spans="2:10" x14ac:dyDescent="0.15">
      <c r="B5" s="9"/>
      <c r="C5" s="9"/>
      <c r="D5" s="18"/>
      <c r="E5" s="9"/>
    </row>
    <row r="6" spans="2:10" x14ac:dyDescent="0.15">
      <c r="B6" s="24"/>
      <c r="C6" t="s">
        <v>108</v>
      </c>
    </row>
    <row r="8" spans="2:10" ht="13.5" customHeight="1" x14ac:dyDescent="0.15">
      <c r="B8" s="61" t="s">
        <v>184</v>
      </c>
      <c r="C8" s="59" t="s">
        <v>111</v>
      </c>
      <c r="D8" s="58"/>
      <c r="E8" s="58"/>
      <c r="F8" s="58"/>
      <c r="G8" s="58"/>
      <c r="H8" s="58"/>
      <c r="I8" s="58"/>
      <c r="J8" s="58"/>
    </row>
    <row r="9" spans="2:10" ht="13.5" customHeight="1" x14ac:dyDescent="0.15">
      <c r="B9" s="62"/>
      <c r="C9" s="63" t="s">
        <v>186</v>
      </c>
      <c r="D9" s="64"/>
      <c r="E9" s="64"/>
      <c r="F9" s="64"/>
      <c r="G9" s="64"/>
      <c r="H9" s="64"/>
      <c r="I9" s="64"/>
      <c r="J9" s="65"/>
    </row>
    <row r="10" spans="2:10" x14ac:dyDescent="0.15">
      <c r="B10" s="13">
        <v>0</v>
      </c>
      <c r="C10" s="59" t="s">
        <v>112</v>
      </c>
      <c r="D10" s="58"/>
      <c r="E10" s="58"/>
      <c r="F10" s="58"/>
      <c r="G10" s="58"/>
      <c r="H10" s="58"/>
      <c r="I10" s="58"/>
      <c r="J10" s="58"/>
    </row>
    <row r="11" spans="2:10" x14ac:dyDescent="0.15">
      <c r="B11" s="9"/>
      <c r="C11" s="9"/>
      <c r="D11" s="18"/>
      <c r="E11" s="9"/>
    </row>
    <row r="12" spans="2:10" x14ac:dyDescent="0.15">
      <c r="B12" s="18" t="s">
        <v>19</v>
      </c>
      <c r="C12" s="18" t="s">
        <v>104</v>
      </c>
      <c r="D12" s="18" t="s">
        <v>105</v>
      </c>
      <c r="E12" s="9"/>
      <c r="F12" s="18" t="s">
        <v>30</v>
      </c>
      <c r="G12" s="18" t="s">
        <v>1</v>
      </c>
      <c r="H12" s="18" t="s">
        <v>223</v>
      </c>
      <c r="I12" s="18" t="s">
        <v>3</v>
      </c>
      <c r="J12" s="18" t="s">
        <v>222</v>
      </c>
    </row>
    <row r="13" spans="2:10" x14ac:dyDescent="0.15">
      <c r="B13" s="16">
        <v>4</v>
      </c>
      <c r="C13" s="14" t="s">
        <v>182</v>
      </c>
      <c r="D13" s="14" t="s">
        <v>134</v>
      </c>
      <c r="F13" s="6"/>
      <c r="G13" s="6"/>
      <c r="H13" s="6"/>
      <c r="I13" s="6"/>
      <c r="J13" s="6"/>
    </row>
    <row r="14" spans="2:10" x14ac:dyDescent="0.15">
      <c r="B14" s="16">
        <v>5</v>
      </c>
      <c r="C14" s="14" t="s">
        <v>132</v>
      </c>
      <c r="D14" s="29" t="s">
        <v>134</v>
      </c>
      <c r="F14" s="15"/>
      <c r="G14" s="15"/>
      <c r="H14" s="15"/>
      <c r="I14" s="15"/>
      <c r="J14" s="6"/>
    </row>
    <row r="15" spans="2:10" x14ac:dyDescent="0.15">
      <c r="B15" s="16">
        <v>7</v>
      </c>
      <c r="C15" s="14" t="s">
        <v>136</v>
      </c>
      <c r="D15" s="29" t="s">
        <v>134</v>
      </c>
      <c r="F15" s="15"/>
      <c r="G15" s="15"/>
      <c r="H15" s="15"/>
      <c r="I15" s="15"/>
      <c r="J15" s="15"/>
    </row>
    <row r="16" spans="2:10" x14ac:dyDescent="0.15">
      <c r="B16" s="16">
        <v>9</v>
      </c>
      <c r="C16" s="14" t="s">
        <v>136</v>
      </c>
      <c r="D16" s="29" t="s">
        <v>134</v>
      </c>
      <c r="F16" s="15"/>
      <c r="G16" s="15"/>
      <c r="H16" s="15"/>
      <c r="I16" s="15"/>
      <c r="J16" s="15"/>
    </row>
    <row r="17" spans="2:10" x14ac:dyDescent="0.15">
      <c r="B17" s="16">
        <v>11</v>
      </c>
      <c r="C17" s="14" t="s">
        <v>132</v>
      </c>
      <c r="D17" s="29" t="s">
        <v>134</v>
      </c>
      <c r="F17" s="15"/>
      <c r="G17" s="15"/>
      <c r="H17" s="15"/>
      <c r="I17" s="15"/>
      <c r="J17" s="6"/>
    </row>
    <row r="18" spans="2:10" x14ac:dyDescent="0.15">
      <c r="B18" s="16">
        <v>13</v>
      </c>
      <c r="C18" s="14" t="s">
        <v>136</v>
      </c>
      <c r="D18" s="29" t="s">
        <v>134</v>
      </c>
      <c r="F18" s="15"/>
      <c r="G18" s="15"/>
      <c r="H18" s="15"/>
      <c r="I18" s="15"/>
      <c r="J18" s="15"/>
    </row>
    <row r="19" spans="2:10" x14ac:dyDescent="0.15">
      <c r="B19" s="16">
        <v>15</v>
      </c>
      <c r="C19" s="14" t="s">
        <v>136</v>
      </c>
      <c r="D19" s="29" t="s">
        <v>134</v>
      </c>
      <c r="F19" s="15"/>
      <c r="G19" s="15"/>
      <c r="H19" s="15"/>
      <c r="I19" s="15"/>
      <c r="J19" s="15"/>
    </row>
    <row r="20" spans="2:10" x14ac:dyDescent="0.15">
      <c r="B20" s="16">
        <v>18</v>
      </c>
      <c r="C20" s="14" t="s">
        <v>137</v>
      </c>
      <c r="D20" s="29" t="s">
        <v>134</v>
      </c>
      <c r="F20" s="6"/>
      <c r="G20" s="6"/>
      <c r="H20" s="6"/>
      <c r="I20" s="6"/>
      <c r="J20" s="6"/>
    </row>
    <row r="21" spans="2:10" x14ac:dyDescent="0.15">
      <c r="B21" s="16">
        <v>20</v>
      </c>
      <c r="C21" s="14" t="s">
        <v>132</v>
      </c>
      <c r="D21" s="29" t="s">
        <v>134</v>
      </c>
      <c r="F21" s="15"/>
      <c r="G21" s="15"/>
      <c r="H21" s="6"/>
      <c r="I21" s="6"/>
      <c r="J21" s="6"/>
    </row>
    <row r="22" spans="2:10" x14ac:dyDescent="0.15">
      <c r="B22" s="16">
        <v>21</v>
      </c>
      <c r="C22" s="14" t="s">
        <v>132</v>
      </c>
      <c r="D22" s="29" t="s">
        <v>134</v>
      </c>
      <c r="F22" s="15"/>
      <c r="G22" s="15"/>
      <c r="H22" s="6"/>
      <c r="I22" s="6"/>
      <c r="J22" s="6"/>
    </row>
    <row r="23" spans="2:10" x14ac:dyDescent="0.15">
      <c r="B23" s="16">
        <v>23</v>
      </c>
      <c r="C23" s="14" t="s">
        <v>136</v>
      </c>
      <c r="D23" s="14" t="s">
        <v>183</v>
      </c>
      <c r="F23" s="15"/>
      <c r="G23" s="15"/>
      <c r="H23" s="15"/>
      <c r="I23" s="15"/>
      <c r="J23" s="15"/>
    </row>
    <row r="24" spans="2:10" x14ac:dyDescent="0.15">
      <c r="B24" s="16">
        <v>24</v>
      </c>
      <c r="C24" s="14" t="s">
        <v>136</v>
      </c>
      <c r="D24" s="14" t="s">
        <v>183</v>
      </c>
      <c r="F24" s="15"/>
      <c r="G24" s="15"/>
      <c r="H24" s="15"/>
      <c r="I24" s="6"/>
      <c r="J24" s="6"/>
    </row>
    <row r="25" spans="2:10" x14ac:dyDescent="0.15">
      <c r="B25" s="16">
        <v>25</v>
      </c>
      <c r="C25" s="14" t="s">
        <v>132</v>
      </c>
      <c r="D25" s="14" t="s">
        <v>183</v>
      </c>
      <c r="F25" s="15"/>
      <c r="G25" s="6"/>
      <c r="H25" s="6"/>
      <c r="I25" s="6"/>
      <c r="J25" s="6"/>
    </row>
    <row r="26" spans="2:10" x14ac:dyDescent="0.15">
      <c r="B26" s="16">
        <v>26</v>
      </c>
      <c r="C26" s="14" t="s">
        <v>182</v>
      </c>
      <c r="D26" s="14" t="s">
        <v>183</v>
      </c>
      <c r="F26" s="6"/>
      <c r="G26" s="6"/>
      <c r="H26" s="6"/>
      <c r="I26" s="6"/>
      <c r="J26" s="6"/>
    </row>
    <row r="27" spans="2:10" ht="14.25" thickBot="1" x14ac:dyDescent="0.2"/>
    <row r="28" spans="2:10" ht="14.25" thickBot="1" x14ac:dyDescent="0.2">
      <c r="D28" s="7"/>
      <c r="E28" t="s">
        <v>113</v>
      </c>
      <c r="F28" s="14">
        <v>82</v>
      </c>
      <c r="G28" s="14">
        <v>76</v>
      </c>
      <c r="H28" s="14">
        <v>60</v>
      </c>
      <c r="I28" s="14">
        <v>54</v>
      </c>
      <c r="J28" s="14">
        <v>38</v>
      </c>
    </row>
    <row r="29" spans="2:10" ht="14.25" thickBot="1" x14ac:dyDescent="0.2">
      <c r="D29" s="7"/>
      <c r="E29" t="s">
        <v>114</v>
      </c>
      <c r="F29" s="16">
        <f>SUM(F13:F26)</f>
        <v>0</v>
      </c>
      <c r="G29" s="16">
        <f t="shared" ref="G29:I29" si="0">SUM(G13:G26)</f>
        <v>0</v>
      </c>
      <c r="H29" s="16">
        <f t="shared" si="0"/>
        <v>0</v>
      </c>
      <c r="I29" s="16">
        <f t="shared" si="0"/>
        <v>0</v>
      </c>
      <c r="J29" s="16">
        <f>SUM(J13:J26)</f>
        <v>0</v>
      </c>
    </row>
    <row r="30" spans="2:10" x14ac:dyDescent="0.15">
      <c r="D30" s="4"/>
      <c r="F30" s="12"/>
      <c r="G30" s="12"/>
      <c r="H30" s="12"/>
      <c r="I30" s="12"/>
      <c r="J30" s="12"/>
    </row>
    <row r="31" spans="2:10" ht="13.5" customHeight="1" x14ac:dyDescent="0.15">
      <c r="B31" s="60" t="s">
        <v>107</v>
      </c>
      <c r="C31" s="60"/>
      <c r="D31" s="13" t="s">
        <v>35</v>
      </c>
      <c r="F31" s="14" t="s">
        <v>190</v>
      </c>
      <c r="G31" s="14" t="s">
        <v>191</v>
      </c>
      <c r="H31" s="14" t="s">
        <v>192</v>
      </c>
      <c r="I31" s="14" t="s">
        <v>193</v>
      </c>
      <c r="J31" s="14" t="s">
        <v>146</v>
      </c>
    </row>
    <row r="32" spans="2:10" x14ac:dyDescent="0.15">
      <c r="B32" s="60"/>
      <c r="C32" s="60"/>
      <c r="D32" s="13" t="s">
        <v>36</v>
      </c>
      <c r="F32" s="14" t="s">
        <v>205</v>
      </c>
      <c r="G32" s="14" t="s">
        <v>201</v>
      </c>
      <c r="H32" s="14" t="s">
        <v>197</v>
      </c>
      <c r="I32" s="14" t="s">
        <v>194</v>
      </c>
      <c r="J32" s="14" t="s">
        <v>187</v>
      </c>
    </row>
    <row r="33" spans="2:10" x14ac:dyDescent="0.15">
      <c r="B33" s="60"/>
      <c r="C33" s="60"/>
      <c r="D33" s="13" t="s">
        <v>37</v>
      </c>
      <c r="F33" s="14" t="s">
        <v>206</v>
      </c>
      <c r="G33" s="14" t="s">
        <v>202</v>
      </c>
      <c r="H33" s="14" t="s">
        <v>198</v>
      </c>
      <c r="I33" s="14" t="s">
        <v>156</v>
      </c>
      <c r="J33" s="14" t="s">
        <v>188</v>
      </c>
    </row>
    <row r="34" spans="2:10" x14ac:dyDescent="0.15">
      <c r="B34" s="60"/>
      <c r="C34" s="60"/>
      <c r="D34" s="13" t="s">
        <v>38</v>
      </c>
      <c r="F34" s="14" t="s">
        <v>207</v>
      </c>
      <c r="G34" s="14" t="s">
        <v>203</v>
      </c>
      <c r="H34" s="14" t="s">
        <v>199</v>
      </c>
      <c r="I34" s="14" t="s">
        <v>195</v>
      </c>
      <c r="J34" s="14" t="s">
        <v>189</v>
      </c>
    </row>
    <row r="35" spans="2:10" x14ac:dyDescent="0.15">
      <c r="B35" s="60"/>
      <c r="C35" s="60"/>
      <c r="D35" s="13" t="s">
        <v>39</v>
      </c>
      <c r="F35" s="14" t="s">
        <v>208</v>
      </c>
      <c r="G35" s="14" t="s">
        <v>204</v>
      </c>
      <c r="H35" s="14" t="s">
        <v>200</v>
      </c>
      <c r="I35" s="14" t="s">
        <v>196</v>
      </c>
      <c r="J35" s="14" t="s">
        <v>155</v>
      </c>
    </row>
    <row r="38" spans="2:10" x14ac:dyDescent="0.15">
      <c r="B38" s="20" t="s">
        <v>102</v>
      </c>
    </row>
    <row r="40" spans="2:10" x14ac:dyDescent="0.15">
      <c r="B40" s="24"/>
      <c r="C40" t="s">
        <v>109</v>
      </c>
    </row>
    <row r="42" spans="2:10" x14ac:dyDescent="0.15">
      <c r="B42" s="13" t="s">
        <v>33</v>
      </c>
      <c r="C42" s="58" t="s">
        <v>99</v>
      </c>
      <c r="D42" s="58"/>
      <c r="E42" s="58"/>
      <c r="F42" s="58"/>
      <c r="G42" s="58"/>
      <c r="H42" s="58"/>
      <c r="I42" s="58"/>
      <c r="J42" s="58"/>
    </row>
    <row r="43" spans="2:10" x14ac:dyDescent="0.15">
      <c r="B43" s="13" t="s">
        <v>34</v>
      </c>
      <c r="C43" s="59" t="s">
        <v>100</v>
      </c>
      <c r="D43" s="58"/>
      <c r="E43" s="58"/>
      <c r="F43" s="58"/>
      <c r="G43" s="58"/>
      <c r="H43" s="58"/>
      <c r="I43" s="58"/>
      <c r="J43" s="58"/>
    </row>
    <row r="45" spans="2:10" x14ac:dyDescent="0.15">
      <c r="B45" s="18" t="s">
        <v>19</v>
      </c>
      <c r="C45" s="18" t="s">
        <v>21</v>
      </c>
      <c r="D45" s="18" t="s">
        <v>25</v>
      </c>
      <c r="E45" s="9"/>
      <c r="F45" s="18" t="s">
        <v>30</v>
      </c>
      <c r="G45" s="18" t="s">
        <v>1</v>
      </c>
      <c r="H45" s="18" t="s">
        <v>31</v>
      </c>
      <c r="I45" s="18" t="s">
        <v>3</v>
      </c>
      <c r="J45" s="18" t="s">
        <v>32</v>
      </c>
    </row>
    <row r="46" spans="2:10" x14ac:dyDescent="0.15">
      <c r="B46" s="66">
        <v>1</v>
      </c>
      <c r="C46" s="14" t="s">
        <v>20</v>
      </c>
      <c r="D46" s="14" t="s">
        <v>130</v>
      </c>
      <c r="F46" s="15"/>
      <c r="G46" s="15"/>
      <c r="H46" s="6"/>
      <c r="I46" s="6"/>
      <c r="J46" s="6"/>
    </row>
    <row r="47" spans="2:10" x14ac:dyDescent="0.15">
      <c r="B47" s="66"/>
      <c r="C47" s="14" t="s">
        <v>22</v>
      </c>
      <c r="D47" s="14" t="s">
        <v>130</v>
      </c>
      <c r="F47" s="15"/>
      <c r="G47" s="6"/>
      <c r="H47" s="6"/>
      <c r="I47" s="6"/>
      <c r="J47" s="6"/>
    </row>
    <row r="48" spans="2:10" x14ac:dyDescent="0.15">
      <c r="B48" s="66"/>
      <c r="C48" s="14" t="s">
        <v>23</v>
      </c>
      <c r="D48" s="14" t="s">
        <v>131</v>
      </c>
      <c r="F48" s="6"/>
      <c r="G48" s="6"/>
      <c r="H48" s="6"/>
      <c r="I48" s="6"/>
      <c r="J48" s="6"/>
    </row>
    <row r="49" spans="2:10" x14ac:dyDescent="0.15">
      <c r="B49" s="66"/>
      <c r="C49" s="14" t="s">
        <v>24</v>
      </c>
      <c r="D49" s="14" t="s">
        <v>131</v>
      </c>
      <c r="F49" s="6"/>
      <c r="G49" s="6"/>
      <c r="H49" s="6"/>
      <c r="I49" s="6"/>
      <c r="J49" s="6"/>
    </row>
    <row r="50" spans="2:10" x14ac:dyDescent="0.15">
      <c r="B50" s="66">
        <v>2</v>
      </c>
      <c r="C50" s="14" t="s">
        <v>20</v>
      </c>
      <c r="D50" s="14" t="s">
        <v>130</v>
      </c>
      <c r="F50" s="6"/>
      <c r="G50" s="6"/>
      <c r="H50" s="6"/>
      <c r="I50" s="6"/>
      <c r="J50" s="6"/>
    </row>
    <row r="51" spans="2:10" x14ac:dyDescent="0.15">
      <c r="B51" s="66"/>
      <c r="C51" s="14" t="s">
        <v>22</v>
      </c>
      <c r="D51" s="14" t="s">
        <v>131</v>
      </c>
      <c r="F51" s="15"/>
      <c r="G51" s="15"/>
      <c r="H51" s="15"/>
      <c r="I51" s="6"/>
      <c r="J51" s="6"/>
    </row>
    <row r="52" spans="2:10" x14ac:dyDescent="0.15">
      <c r="B52" s="66"/>
      <c r="C52" s="14" t="s">
        <v>23</v>
      </c>
      <c r="D52" s="14" t="s">
        <v>130</v>
      </c>
      <c r="F52" s="15"/>
      <c r="G52" s="15"/>
      <c r="H52" s="15"/>
      <c r="I52" s="6"/>
      <c r="J52" s="6"/>
    </row>
    <row r="53" spans="2:10" x14ac:dyDescent="0.15">
      <c r="B53" s="66"/>
      <c r="C53" s="14" t="s">
        <v>24</v>
      </c>
      <c r="D53" s="14" t="s">
        <v>131</v>
      </c>
      <c r="F53" s="15"/>
      <c r="G53" s="15"/>
      <c r="H53" s="6"/>
      <c r="I53" s="6"/>
      <c r="J53" s="6"/>
    </row>
    <row r="54" spans="2:10" x14ac:dyDescent="0.15">
      <c r="B54" s="66">
        <v>3</v>
      </c>
      <c r="C54" s="14" t="s">
        <v>20</v>
      </c>
      <c r="D54" s="14" t="s">
        <v>131</v>
      </c>
      <c r="F54" s="6"/>
      <c r="G54" s="6"/>
      <c r="H54" s="6"/>
      <c r="I54" s="6"/>
      <c r="J54" s="6"/>
    </row>
    <row r="55" spans="2:10" x14ac:dyDescent="0.15">
      <c r="B55" s="66"/>
      <c r="C55" s="14" t="s">
        <v>22</v>
      </c>
      <c r="D55" s="14" t="s">
        <v>130</v>
      </c>
      <c r="F55" s="6"/>
      <c r="G55" s="6"/>
      <c r="H55" s="6"/>
      <c r="I55" s="6"/>
      <c r="J55" s="6"/>
    </row>
    <row r="56" spans="2:10" x14ac:dyDescent="0.15">
      <c r="B56" s="66"/>
      <c r="C56" s="14" t="s">
        <v>23</v>
      </c>
      <c r="D56" s="14" t="s">
        <v>130</v>
      </c>
      <c r="F56" s="15"/>
      <c r="G56" s="6"/>
      <c r="H56" s="6"/>
      <c r="I56" s="6"/>
      <c r="J56" s="6"/>
    </row>
    <row r="57" spans="2:10" x14ac:dyDescent="0.15">
      <c r="B57" s="66"/>
      <c r="C57" s="14" t="s">
        <v>24</v>
      </c>
      <c r="D57" s="14" t="s">
        <v>131</v>
      </c>
      <c r="F57" s="6"/>
      <c r="G57" s="6"/>
      <c r="H57" s="6"/>
      <c r="I57" s="6"/>
      <c r="J57" s="6"/>
    </row>
    <row r="58" spans="2:10" x14ac:dyDescent="0.15">
      <c r="B58" s="66">
        <v>6</v>
      </c>
      <c r="C58" s="14" t="s">
        <v>20</v>
      </c>
      <c r="D58" s="14" t="s">
        <v>130</v>
      </c>
      <c r="F58" s="15"/>
      <c r="G58" s="15"/>
      <c r="H58" s="15"/>
      <c r="I58" s="15"/>
      <c r="J58" s="15"/>
    </row>
    <row r="59" spans="2:10" x14ac:dyDescent="0.15">
      <c r="B59" s="66"/>
      <c r="C59" s="14" t="s">
        <v>22</v>
      </c>
      <c r="D59" s="14" t="s">
        <v>131</v>
      </c>
      <c r="F59" s="6"/>
      <c r="G59" s="6"/>
      <c r="H59" s="6"/>
      <c r="I59" s="6"/>
      <c r="J59" s="6"/>
    </row>
    <row r="60" spans="2:10" x14ac:dyDescent="0.15">
      <c r="B60" s="66"/>
      <c r="C60" s="14" t="s">
        <v>23</v>
      </c>
      <c r="D60" s="14" t="s">
        <v>131</v>
      </c>
      <c r="F60" s="6"/>
      <c r="G60" s="6"/>
      <c r="H60" s="6"/>
      <c r="I60" s="6"/>
      <c r="J60" s="6"/>
    </row>
    <row r="61" spans="2:10" x14ac:dyDescent="0.15">
      <c r="B61" s="66"/>
      <c r="C61" s="14" t="s">
        <v>24</v>
      </c>
      <c r="D61" s="14" t="s">
        <v>130</v>
      </c>
      <c r="F61" s="6"/>
      <c r="G61" s="6"/>
      <c r="H61" s="6"/>
      <c r="I61" s="6"/>
      <c r="J61" s="6"/>
    </row>
    <row r="62" spans="2:10" x14ac:dyDescent="0.15">
      <c r="B62" s="66">
        <v>8</v>
      </c>
      <c r="C62" s="14" t="s">
        <v>20</v>
      </c>
      <c r="D62" s="14" t="s">
        <v>209</v>
      </c>
      <c r="F62" s="6"/>
      <c r="G62" s="6"/>
      <c r="H62" s="6"/>
      <c r="I62" s="6"/>
      <c r="J62" s="6"/>
    </row>
    <row r="63" spans="2:10" x14ac:dyDescent="0.15">
      <c r="B63" s="66"/>
      <c r="C63" s="14" t="s">
        <v>22</v>
      </c>
      <c r="D63" s="14" t="s">
        <v>209</v>
      </c>
      <c r="F63" s="6"/>
      <c r="G63" s="6"/>
      <c r="H63" s="6"/>
      <c r="I63" s="6"/>
      <c r="J63" s="6"/>
    </row>
    <row r="64" spans="2:10" x14ac:dyDescent="0.15">
      <c r="B64" s="66"/>
      <c r="C64" s="14" t="s">
        <v>23</v>
      </c>
      <c r="D64" s="14" t="s">
        <v>209</v>
      </c>
      <c r="F64" s="6"/>
      <c r="G64" s="6"/>
      <c r="H64" s="6"/>
      <c r="I64" s="6"/>
      <c r="J64" s="6"/>
    </row>
    <row r="65" spans="2:10" x14ac:dyDescent="0.15">
      <c r="B65" s="66"/>
      <c r="C65" s="14" t="s">
        <v>24</v>
      </c>
      <c r="D65" s="14" t="s">
        <v>209</v>
      </c>
      <c r="F65" s="6"/>
      <c r="G65" s="6"/>
      <c r="H65" s="6"/>
      <c r="I65" s="6"/>
      <c r="J65" s="6"/>
    </row>
    <row r="66" spans="2:10" x14ac:dyDescent="0.15">
      <c r="B66" s="66">
        <v>10</v>
      </c>
      <c r="C66" s="14" t="s">
        <v>20</v>
      </c>
      <c r="D66" s="14" t="s">
        <v>210</v>
      </c>
      <c r="F66" s="15"/>
      <c r="G66" s="15"/>
      <c r="H66" s="15"/>
      <c r="I66" s="15"/>
      <c r="J66" s="6"/>
    </row>
    <row r="67" spans="2:10" x14ac:dyDescent="0.15">
      <c r="B67" s="66"/>
      <c r="C67" s="14" t="s">
        <v>22</v>
      </c>
      <c r="D67" s="14" t="s">
        <v>131</v>
      </c>
      <c r="F67" s="15"/>
      <c r="G67" s="15"/>
      <c r="H67" s="6"/>
      <c r="I67" s="6"/>
      <c r="J67" s="6"/>
    </row>
    <row r="68" spans="2:10" x14ac:dyDescent="0.15">
      <c r="B68" s="66"/>
      <c r="C68" s="14" t="s">
        <v>23</v>
      </c>
      <c r="D68" s="14" t="s">
        <v>130</v>
      </c>
      <c r="F68" s="15"/>
      <c r="G68" s="15"/>
      <c r="H68" s="15"/>
      <c r="I68" s="15"/>
      <c r="J68" s="15"/>
    </row>
    <row r="69" spans="2:10" x14ac:dyDescent="0.15">
      <c r="B69" s="66"/>
      <c r="C69" s="14" t="s">
        <v>24</v>
      </c>
      <c r="D69" s="14" t="s">
        <v>131</v>
      </c>
      <c r="F69" s="6"/>
      <c r="G69" s="6"/>
      <c r="H69" s="6"/>
      <c r="I69" s="6"/>
      <c r="J69" s="6"/>
    </row>
    <row r="70" spans="2:10" x14ac:dyDescent="0.15">
      <c r="B70" s="66">
        <v>12</v>
      </c>
      <c r="C70" s="14" t="s">
        <v>20</v>
      </c>
      <c r="D70" s="14" t="s">
        <v>131</v>
      </c>
      <c r="F70" s="6"/>
      <c r="G70" s="6"/>
      <c r="H70" s="6"/>
      <c r="I70" s="6"/>
      <c r="J70" s="6"/>
    </row>
    <row r="71" spans="2:10" x14ac:dyDescent="0.15">
      <c r="B71" s="66"/>
      <c r="C71" s="14" t="s">
        <v>22</v>
      </c>
      <c r="D71" s="14" t="s">
        <v>131</v>
      </c>
      <c r="F71" s="15"/>
      <c r="G71" s="15"/>
      <c r="H71" s="6"/>
      <c r="I71" s="6"/>
      <c r="J71" s="6"/>
    </row>
    <row r="72" spans="2:10" x14ac:dyDescent="0.15">
      <c r="B72" s="66"/>
      <c r="C72" s="14" t="s">
        <v>23</v>
      </c>
      <c r="D72" s="14" t="s">
        <v>131</v>
      </c>
      <c r="F72" s="15"/>
      <c r="G72" s="15"/>
      <c r="H72" s="15"/>
      <c r="I72" s="6"/>
      <c r="J72" s="6"/>
    </row>
    <row r="73" spans="2:10" x14ac:dyDescent="0.15">
      <c r="B73" s="66"/>
      <c r="C73" s="14" t="s">
        <v>24</v>
      </c>
      <c r="D73" s="14" t="s">
        <v>131</v>
      </c>
      <c r="F73" s="6"/>
      <c r="G73" s="6"/>
      <c r="H73" s="6"/>
      <c r="I73" s="6"/>
      <c r="J73" s="6"/>
    </row>
    <row r="74" spans="2:10" x14ac:dyDescent="0.15">
      <c r="B74" s="66">
        <v>14</v>
      </c>
      <c r="C74" s="14" t="s">
        <v>20</v>
      </c>
      <c r="D74" s="14" t="s">
        <v>131</v>
      </c>
      <c r="F74" s="15"/>
      <c r="G74" s="15"/>
      <c r="H74" s="15"/>
      <c r="I74" s="15"/>
      <c r="J74" s="15"/>
    </row>
    <row r="75" spans="2:10" x14ac:dyDescent="0.15">
      <c r="B75" s="66"/>
      <c r="C75" s="14" t="s">
        <v>22</v>
      </c>
      <c r="D75" s="14" t="s">
        <v>130</v>
      </c>
      <c r="F75" s="15"/>
      <c r="G75" s="15"/>
      <c r="H75" s="15"/>
      <c r="I75" s="15"/>
      <c r="J75" s="15"/>
    </row>
    <row r="76" spans="2:10" x14ac:dyDescent="0.15">
      <c r="B76" s="66"/>
      <c r="C76" s="14" t="s">
        <v>23</v>
      </c>
      <c r="D76" s="14" t="s">
        <v>131</v>
      </c>
      <c r="F76" s="15"/>
      <c r="G76" s="15"/>
      <c r="H76" s="15"/>
      <c r="I76" s="15"/>
      <c r="J76" s="6"/>
    </row>
    <row r="77" spans="2:10" x14ac:dyDescent="0.15">
      <c r="B77" s="66"/>
      <c r="C77" s="14" t="s">
        <v>24</v>
      </c>
      <c r="D77" s="14" t="s">
        <v>131</v>
      </c>
      <c r="F77" s="6"/>
      <c r="G77" s="6"/>
      <c r="H77" s="6"/>
      <c r="I77" s="6"/>
      <c r="J77" s="6"/>
    </row>
    <row r="78" spans="2:10" x14ac:dyDescent="0.15">
      <c r="B78" s="66">
        <v>16</v>
      </c>
      <c r="C78" s="14" t="s">
        <v>20</v>
      </c>
      <c r="D78" s="14" t="s">
        <v>130</v>
      </c>
      <c r="F78" s="6"/>
      <c r="G78" s="6"/>
      <c r="H78" s="6"/>
      <c r="I78" s="6"/>
      <c r="J78" s="6"/>
    </row>
    <row r="79" spans="2:10" x14ac:dyDescent="0.15">
      <c r="B79" s="66"/>
      <c r="C79" s="14" t="s">
        <v>22</v>
      </c>
      <c r="D79" s="14" t="s">
        <v>131</v>
      </c>
      <c r="F79" s="6"/>
      <c r="G79" s="6"/>
      <c r="H79" s="6"/>
      <c r="I79" s="6"/>
      <c r="J79" s="6"/>
    </row>
    <row r="80" spans="2:10" x14ac:dyDescent="0.15">
      <c r="B80" s="66"/>
      <c r="C80" s="14" t="s">
        <v>23</v>
      </c>
      <c r="D80" s="14" t="s">
        <v>131</v>
      </c>
      <c r="F80" s="6"/>
      <c r="G80" s="6"/>
      <c r="H80" s="6"/>
      <c r="I80" s="6"/>
      <c r="J80" s="6"/>
    </row>
    <row r="81" spans="2:10" x14ac:dyDescent="0.15">
      <c r="B81" s="66"/>
      <c r="C81" s="14" t="s">
        <v>24</v>
      </c>
      <c r="D81" s="14" t="s">
        <v>131</v>
      </c>
      <c r="F81" s="15"/>
      <c r="G81" s="15"/>
      <c r="H81" s="6"/>
      <c r="I81" s="6"/>
      <c r="J81" s="6"/>
    </row>
    <row r="82" spans="2:10" x14ac:dyDescent="0.15">
      <c r="B82" s="66">
        <v>17</v>
      </c>
      <c r="C82" s="14" t="s">
        <v>20</v>
      </c>
      <c r="D82" s="14" t="s">
        <v>131</v>
      </c>
      <c r="F82" s="15"/>
      <c r="G82" s="15"/>
      <c r="H82" s="15"/>
      <c r="I82" s="15"/>
      <c r="J82" s="6"/>
    </row>
    <row r="83" spans="2:10" x14ac:dyDescent="0.15">
      <c r="B83" s="66"/>
      <c r="C83" s="14" t="s">
        <v>22</v>
      </c>
      <c r="D83" s="14" t="s">
        <v>131</v>
      </c>
      <c r="F83" s="15"/>
      <c r="G83" s="15"/>
      <c r="H83" s="15"/>
      <c r="I83" s="15"/>
      <c r="J83" s="15"/>
    </row>
    <row r="84" spans="2:10" x14ac:dyDescent="0.15">
      <c r="B84" s="66"/>
      <c r="C84" s="14" t="s">
        <v>23</v>
      </c>
      <c r="D84" s="14" t="s">
        <v>130</v>
      </c>
      <c r="F84" s="6"/>
      <c r="G84" s="6"/>
      <c r="H84" s="6"/>
      <c r="I84" s="6"/>
      <c r="J84" s="6"/>
    </row>
    <row r="85" spans="2:10" x14ac:dyDescent="0.15">
      <c r="B85" s="66"/>
      <c r="C85" s="14" t="s">
        <v>24</v>
      </c>
      <c r="D85" s="14" t="s">
        <v>130</v>
      </c>
      <c r="F85" s="15"/>
      <c r="G85" s="6"/>
      <c r="H85" s="6"/>
      <c r="I85" s="6"/>
      <c r="J85" s="6"/>
    </row>
    <row r="86" spans="2:10" x14ac:dyDescent="0.15">
      <c r="B86" s="66">
        <v>19</v>
      </c>
      <c r="C86" s="14" t="s">
        <v>20</v>
      </c>
      <c r="D86" s="14" t="s">
        <v>131</v>
      </c>
      <c r="F86" s="15"/>
      <c r="G86" s="15"/>
      <c r="H86" s="15"/>
      <c r="I86" s="15"/>
      <c r="J86" s="6"/>
    </row>
    <row r="87" spans="2:10" x14ac:dyDescent="0.15">
      <c r="B87" s="66"/>
      <c r="C87" s="14" t="s">
        <v>22</v>
      </c>
      <c r="D87" s="14" t="s">
        <v>130</v>
      </c>
      <c r="F87" s="6"/>
      <c r="G87" s="6"/>
      <c r="H87" s="6"/>
      <c r="I87" s="6"/>
      <c r="J87" s="6"/>
    </row>
    <row r="88" spans="2:10" x14ac:dyDescent="0.15">
      <c r="B88" s="66"/>
      <c r="C88" s="14" t="s">
        <v>23</v>
      </c>
      <c r="D88" s="14" t="s">
        <v>131</v>
      </c>
      <c r="F88" s="15"/>
      <c r="G88" s="15"/>
      <c r="H88" s="6"/>
      <c r="I88" s="6"/>
      <c r="J88" s="6"/>
    </row>
    <row r="89" spans="2:10" x14ac:dyDescent="0.15">
      <c r="B89" s="66"/>
      <c r="C89" s="14" t="s">
        <v>24</v>
      </c>
      <c r="D89" s="14" t="s">
        <v>130</v>
      </c>
      <c r="F89" s="6"/>
      <c r="G89" s="6"/>
      <c r="H89" s="6"/>
      <c r="I89" s="6"/>
      <c r="J89" s="6"/>
    </row>
    <row r="90" spans="2:10" x14ac:dyDescent="0.15">
      <c r="B90" s="66">
        <v>22</v>
      </c>
      <c r="C90" s="14" t="s">
        <v>20</v>
      </c>
      <c r="D90" s="14" t="s">
        <v>130</v>
      </c>
      <c r="F90" s="15"/>
      <c r="G90" s="15"/>
      <c r="H90" s="6"/>
      <c r="I90" s="6"/>
      <c r="J90" s="6"/>
    </row>
    <row r="91" spans="2:10" x14ac:dyDescent="0.15">
      <c r="B91" s="66"/>
      <c r="C91" s="14" t="s">
        <v>22</v>
      </c>
      <c r="D91" s="14" t="s">
        <v>130</v>
      </c>
      <c r="F91" s="6"/>
      <c r="G91" s="6"/>
      <c r="H91" s="6"/>
      <c r="I91" s="6"/>
      <c r="J91" s="6"/>
    </row>
    <row r="92" spans="2:10" x14ac:dyDescent="0.15">
      <c r="B92" s="66"/>
      <c r="C92" s="14" t="s">
        <v>23</v>
      </c>
      <c r="D92" s="14" t="s">
        <v>131</v>
      </c>
      <c r="F92" s="15"/>
      <c r="G92" s="15"/>
      <c r="H92" s="15"/>
      <c r="I92" s="6"/>
      <c r="J92" s="6"/>
    </row>
    <row r="93" spans="2:10" x14ac:dyDescent="0.15">
      <c r="B93" s="66"/>
      <c r="C93" s="14" t="s">
        <v>24</v>
      </c>
      <c r="D93" s="14" t="s">
        <v>131</v>
      </c>
      <c r="F93" s="6"/>
      <c r="G93" s="6"/>
      <c r="H93" s="6"/>
      <c r="I93" s="6"/>
      <c r="J93" s="6"/>
    </row>
    <row r="94" spans="2:10" ht="14.25" thickBot="1" x14ac:dyDescent="0.2"/>
    <row r="95" spans="2:10" ht="14.25" thickBot="1" x14ac:dyDescent="0.2">
      <c r="D95" s="7"/>
      <c r="E95" t="s">
        <v>45</v>
      </c>
      <c r="F95" s="14">
        <v>23</v>
      </c>
      <c r="G95" s="14">
        <v>20</v>
      </c>
      <c r="H95" s="14">
        <v>13</v>
      </c>
      <c r="I95" s="14">
        <v>9</v>
      </c>
      <c r="J95" s="14">
        <v>5</v>
      </c>
    </row>
    <row r="96" spans="2:10" ht="14.25" thickBot="1" x14ac:dyDescent="0.2">
      <c r="D96" s="7"/>
      <c r="E96" t="s">
        <v>46</v>
      </c>
      <c r="F96" s="21">
        <f>COUNTIF(F46:F93,"a")</f>
        <v>0</v>
      </c>
      <c r="G96" s="21">
        <f>COUNTIF(G46:G93,"a")</f>
        <v>0</v>
      </c>
      <c r="H96" s="21">
        <f>COUNTIF(H46:H93,"a")</f>
        <v>0</v>
      </c>
      <c r="I96" s="21">
        <f>COUNTIF(I46:I93,"a")</f>
        <v>0</v>
      </c>
      <c r="J96" s="21">
        <f>COUNTIF(J46:J93,"a")</f>
        <v>0</v>
      </c>
    </row>
    <row r="97" spans="2:10" x14ac:dyDescent="0.15">
      <c r="D97" s="4"/>
      <c r="F97" s="12"/>
      <c r="G97" s="12"/>
      <c r="H97" s="12"/>
      <c r="I97" s="12"/>
      <c r="J97" s="12"/>
    </row>
    <row r="98" spans="2:10" x14ac:dyDescent="0.15">
      <c r="B98" s="60" t="s">
        <v>106</v>
      </c>
      <c r="C98" s="60"/>
      <c r="D98" s="13" t="s">
        <v>35</v>
      </c>
      <c r="F98" s="14" t="s">
        <v>171</v>
      </c>
      <c r="G98" s="14" t="s">
        <v>170</v>
      </c>
      <c r="H98" s="14" t="s">
        <v>165</v>
      </c>
      <c r="I98" s="14" t="s">
        <v>212</v>
      </c>
      <c r="J98" s="14" t="s">
        <v>211</v>
      </c>
    </row>
    <row r="99" spans="2:10" x14ac:dyDescent="0.15">
      <c r="B99" s="60"/>
      <c r="C99" s="60"/>
      <c r="D99" s="13" t="s">
        <v>36</v>
      </c>
      <c r="F99" s="14" t="s">
        <v>177</v>
      </c>
      <c r="G99" s="14" t="s">
        <v>218</v>
      </c>
      <c r="H99" s="14" t="s">
        <v>216</v>
      </c>
      <c r="I99" s="14">
        <v>6</v>
      </c>
      <c r="J99" s="14">
        <v>3</v>
      </c>
    </row>
    <row r="100" spans="2:10" x14ac:dyDescent="0.15">
      <c r="B100" s="60"/>
      <c r="C100" s="60"/>
      <c r="D100" s="13" t="s">
        <v>37</v>
      </c>
      <c r="F100" s="14" t="s">
        <v>218</v>
      </c>
      <c r="G100" s="14" t="s">
        <v>219</v>
      </c>
      <c r="H100" s="14" t="s">
        <v>167</v>
      </c>
      <c r="I100" s="14" t="s">
        <v>213</v>
      </c>
      <c r="J100" s="14">
        <v>2</v>
      </c>
    </row>
    <row r="101" spans="2:10" x14ac:dyDescent="0.15">
      <c r="B101" s="60"/>
      <c r="C101" s="60"/>
      <c r="D101" s="13" t="s">
        <v>38</v>
      </c>
      <c r="F101" s="14" t="s">
        <v>221</v>
      </c>
      <c r="G101" s="14" t="s">
        <v>220</v>
      </c>
      <c r="H101" s="14">
        <v>4</v>
      </c>
      <c r="I101" s="14" t="s">
        <v>214</v>
      </c>
      <c r="J101" s="14">
        <v>1</v>
      </c>
    </row>
    <row r="102" spans="2:10" x14ac:dyDescent="0.15">
      <c r="B102" s="60"/>
      <c r="C102" s="60"/>
      <c r="D102" s="13" t="s">
        <v>39</v>
      </c>
      <c r="F102" s="14" t="s">
        <v>181</v>
      </c>
      <c r="G102" s="14" t="s">
        <v>141</v>
      </c>
      <c r="H102" s="14" t="s">
        <v>217</v>
      </c>
      <c r="I102" s="14" t="s">
        <v>215</v>
      </c>
      <c r="J102" s="14">
        <v>0</v>
      </c>
    </row>
  </sheetData>
  <mergeCells count="21">
    <mergeCell ref="B31:C35"/>
    <mergeCell ref="B2:C2"/>
    <mergeCell ref="B8:B9"/>
    <mergeCell ref="C8:J8"/>
    <mergeCell ref="C9:J9"/>
    <mergeCell ref="C10:J10"/>
    <mergeCell ref="B98:C102"/>
    <mergeCell ref="B78:B81"/>
    <mergeCell ref="B82:B85"/>
    <mergeCell ref="B86:B89"/>
    <mergeCell ref="C42:J42"/>
    <mergeCell ref="C43:J43"/>
    <mergeCell ref="B46:B49"/>
    <mergeCell ref="B50:B53"/>
    <mergeCell ref="B54:B57"/>
    <mergeCell ref="B58:B61"/>
    <mergeCell ref="B62:B65"/>
    <mergeCell ref="B66:B69"/>
    <mergeCell ref="B70:B73"/>
    <mergeCell ref="B74:B77"/>
    <mergeCell ref="B90:B93"/>
  </mergeCells>
  <phoneticPr fontId="1"/>
  <dataValidations count="2">
    <dataValidation type="list" allowBlank="1" showInputMessage="1" showErrorMessage="1" sqref="F13:J26">
      <formula1>"0,6,8"</formula1>
    </dataValidation>
    <dataValidation type="list" allowBlank="1" showInputMessage="1" showErrorMessage="1" sqref="F46:J93">
      <formula1>"a,b"</formula1>
    </dataValidation>
  </dataValidations>
  <pageMargins left="0.7" right="0.7" top="0.75" bottom="0.75" header="0.3" footer="0.3"/>
  <pageSetup paperSize="9" scale="95" orientation="portrait" horizontalDpi="0" verticalDpi="0" r:id="rId1"/>
  <rowBreaks count="1" manualBreakCount="1">
    <brk id="61" max="16383" man="1"/>
  </rowBreaks>
  <legacyDrawing r:id="rId2"/>
  <extLst>
    <ext xmlns:x14="http://schemas.microsoft.com/office/spreadsheetml/2009/9/main" uri="{78C0D931-6437-407d-A8EE-F0AAD7539E65}">
      <x14:conditionalFormattings>
        <x14:conditionalFormatting xmlns:xm="http://schemas.microsoft.com/office/excel/2006/main">
          <x14:cfRule type="expression" priority="6" id="{E32BB988-F127-4016-993B-A49D16BD34E0}">
            <xm:f>'１．全体講評'!$B$6=1</xm:f>
            <x14:dxf>
              <border>
                <left style="thin">
                  <color rgb="FFFF0000"/>
                </left>
                <right style="thin">
                  <color rgb="FFFF0000"/>
                </right>
                <top style="thin">
                  <color rgb="FFFF0000"/>
                </top>
                <bottom style="thin">
                  <color rgb="FFFF0000"/>
                </bottom>
                <vertical/>
                <horizontal/>
              </border>
            </x14:dxf>
          </x14:cfRule>
          <xm:sqref>F13:F26</xm:sqref>
        </x14:conditionalFormatting>
        <x14:conditionalFormatting xmlns:xm="http://schemas.microsoft.com/office/excel/2006/main">
          <x14:cfRule type="expression" priority="10" id="{7C34669E-5AFA-4B90-A0A7-F0B72F841BB3}">
            <xm:f>'１．全体講評'!$B$6=5</xm:f>
            <x14:dxf>
              <border>
                <left style="thin">
                  <color rgb="FFFF0000"/>
                </left>
                <right style="thin">
                  <color rgb="FFFF0000"/>
                </right>
                <top style="thin">
                  <color rgb="FFFF0000"/>
                </top>
                <bottom style="thin">
                  <color rgb="FFFF0000"/>
                </bottom>
                <vertical/>
                <horizontal/>
              </border>
            </x14:dxf>
          </x14:cfRule>
          <xm:sqref>J13:J26</xm:sqref>
        </x14:conditionalFormatting>
        <x14:conditionalFormatting xmlns:xm="http://schemas.microsoft.com/office/excel/2006/main">
          <x14:cfRule type="expression" priority="9" id="{7174DFE1-98BC-4D9C-8D9E-5A44C064402E}">
            <xm:f>'１．全体講評'!$B$6=4</xm:f>
            <x14:dxf>
              <border>
                <left style="thin">
                  <color rgb="FFFF0000"/>
                </left>
                <right style="thin">
                  <color rgb="FFFF0000"/>
                </right>
                <top style="thin">
                  <color rgb="FFFF0000"/>
                </top>
                <bottom style="thin">
                  <color rgb="FFFF0000"/>
                </bottom>
                <vertical/>
                <horizontal/>
              </border>
            </x14:dxf>
          </x14:cfRule>
          <xm:sqref>I13:I26</xm:sqref>
        </x14:conditionalFormatting>
        <x14:conditionalFormatting xmlns:xm="http://schemas.microsoft.com/office/excel/2006/main">
          <x14:cfRule type="expression" priority="8" id="{D81FAF91-9A3A-41BA-B843-53764DB4DC77}">
            <xm:f>'１．全体講評'!$B$6=3</xm:f>
            <x14:dxf>
              <border>
                <left style="thin">
                  <color rgb="FFFF0000"/>
                </left>
                <right style="thin">
                  <color rgb="FFFF0000"/>
                </right>
                <top style="thin">
                  <color rgb="FFFF0000"/>
                </top>
                <bottom style="thin">
                  <color rgb="FFFF0000"/>
                </bottom>
                <vertical/>
                <horizontal/>
              </border>
            </x14:dxf>
          </x14:cfRule>
          <xm:sqref>H13:H26</xm:sqref>
        </x14:conditionalFormatting>
        <x14:conditionalFormatting xmlns:xm="http://schemas.microsoft.com/office/excel/2006/main">
          <x14:cfRule type="expression" priority="7" id="{455A099B-F28A-4914-B1E5-8E1B7A9AE643}">
            <xm:f>'１．全体講評'!$B$6=2</xm:f>
            <x14:dxf>
              <border>
                <left style="thin">
                  <color rgb="FFFF0000"/>
                </left>
                <right style="thin">
                  <color rgb="FFFF0000"/>
                </right>
                <top style="thin">
                  <color rgb="FFFF0000"/>
                </top>
                <bottom style="thin">
                  <color rgb="FFFF0000"/>
                </bottom>
                <vertical/>
                <horizontal/>
              </border>
            </x14:dxf>
          </x14:cfRule>
          <xm:sqref>G13:G26</xm:sqref>
        </x14:conditionalFormatting>
        <x14:conditionalFormatting xmlns:xm="http://schemas.microsoft.com/office/excel/2006/main">
          <x14:cfRule type="expression" priority="1" id="{D043AB37-BEDB-4CA4-8D24-B7FE8B6714B9}">
            <xm:f>'１．全体講評'!$B$6=1</xm:f>
            <x14:dxf>
              <border>
                <left style="thin">
                  <color rgb="FFFF0000"/>
                </left>
                <right style="thin">
                  <color rgb="FFFF0000"/>
                </right>
                <top style="thin">
                  <color rgb="FFFF0000"/>
                </top>
                <bottom style="thin">
                  <color rgb="FFFF0000"/>
                </bottom>
                <vertical/>
                <horizontal/>
              </border>
            </x14:dxf>
          </x14:cfRule>
          <xm:sqref>F46:F93</xm:sqref>
        </x14:conditionalFormatting>
        <x14:conditionalFormatting xmlns:xm="http://schemas.microsoft.com/office/excel/2006/main">
          <x14:cfRule type="expression" priority="5" id="{D8684BAB-A6B5-4660-A5C0-D930635B1EA7}">
            <xm:f>'１．全体講評'!$B$6=5</xm:f>
            <x14:dxf>
              <border>
                <left style="thin">
                  <color rgb="FFFF0000"/>
                </left>
                <right style="thin">
                  <color rgb="FFFF0000"/>
                </right>
                <top style="thin">
                  <color rgb="FFFF0000"/>
                </top>
                <bottom style="thin">
                  <color rgb="FFFF0000"/>
                </bottom>
                <vertical/>
                <horizontal/>
              </border>
            </x14:dxf>
          </x14:cfRule>
          <xm:sqref>J46:J93</xm:sqref>
        </x14:conditionalFormatting>
        <x14:conditionalFormatting xmlns:xm="http://schemas.microsoft.com/office/excel/2006/main">
          <x14:cfRule type="expression" priority="4" id="{2EC29951-AD26-4659-99B7-E273774765DC}">
            <xm:f>'１．全体講評'!$B$6=4</xm:f>
            <x14:dxf>
              <border>
                <left style="thin">
                  <color rgb="FFFF0000"/>
                </left>
                <right style="thin">
                  <color rgb="FFFF0000"/>
                </right>
                <top style="thin">
                  <color rgb="FFFF0000"/>
                </top>
                <bottom style="thin">
                  <color rgb="FFFF0000"/>
                </bottom>
                <vertical/>
                <horizontal/>
              </border>
            </x14:dxf>
          </x14:cfRule>
          <xm:sqref>I46:I93</xm:sqref>
        </x14:conditionalFormatting>
        <x14:conditionalFormatting xmlns:xm="http://schemas.microsoft.com/office/excel/2006/main">
          <x14:cfRule type="expression" priority="3" id="{121E1AAF-A1D5-4D3D-9D5D-427DABAA2C84}">
            <xm:f>'１．全体講評'!$B$6=3</xm:f>
            <x14:dxf>
              <border>
                <left style="thin">
                  <color rgb="FFFF0000"/>
                </left>
                <right style="thin">
                  <color rgb="FFFF0000"/>
                </right>
                <top style="thin">
                  <color rgb="FFFF0000"/>
                </top>
                <bottom style="thin">
                  <color rgb="FFFF0000"/>
                </bottom>
                <vertical/>
                <horizontal/>
              </border>
            </x14:dxf>
          </x14:cfRule>
          <xm:sqref>H46:H93</xm:sqref>
        </x14:conditionalFormatting>
        <x14:conditionalFormatting xmlns:xm="http://schemas.microsoft.com/office/excel/2006/main">
          <x14:cfRule type="expression" priority="2" id="{E7A89B21-7C22-4DE9-B635-A6651F0D99AB}">
            <xm:f>'１．全体講評'!$B$6=2</xm:f>
            <x14:dxf>
              <border>
                <left style="thin">
                  <color rgb="FFFF0000"/>
                </left>
                <right style="thin">
                  <color rgb="FFFF0000"/>
                </right>
                <top style="thin">
                  <color rgb="FFFF0000"/>
                </top>
                <bottom style="thin">
                  <color rgb="FFFF0000"/>
                </bottom>
                <vertical/>
                <horizontal/>
              </border>
            </x14:dxf>
          </x14:cfRule>
          <xm:sqref>G46:G93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１．全体講評</vt:lpstr>
      <vt:lpstr>２．企業法</vt:lpstr>
      <vt:lpstr>３．管理会計論</vt:lpstr>
      <vt:lpstr>４．監査論</vt:lpstr>
      <vt:lpstr>５．財務会計論</vt:lpstr>
      <vt:lpstr>'１．全体講評'!Print_Area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LEC松本講師</dc:creator>
  <cp:lastModifiedBy>SHO</cp:lastModifiedBy>
  <cp:lastPrinted>2016-12-14T08:45:42Z</cp:lastPrinted>
  <dcterms:created xsi:type="dcterms:W3CDTF">2016-12-12T03:59:59Z</dcterms:created>
  <dcterms:modified xsi:type="dcterms:W3CDTF">2016-12-16T04:54:10Z</dcterms:modified>
</cp:coreProperties>
</file>